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报省财政厅" sheetId="7" r:id="rId1"/>
  </sheets>
  <definedNames>
    <definedName name="_xlnm._FilterDatabase" localSheetId="0" hidden="1">报省财政厅!$A$7:$AC$204</definedName>
    <definedName name="_xlnm.Print_Titles" localSheetId="0">报省财政厅!$5:$8</definedName>
    <definedName name="_xlnm.Print_Area" localSheetId="0">报省财政厅!$A$1:$V$204</definedName>
  </definedNames>
  <calcPr calcId="144525"/>
</workbook>
</file>

<file path=xl/comments1.xml><?xml version="1.0" encoding="utf-8"?>
<comments xmlns="http://schemas.openxmlformats.org/spreadsheetml/2006/main">
  <authors>
    <author>seedest</author>
  </authors>
  <commentList>
    <comment ref="C10" authorId="0">
      <text>
        <r>
          <rPr>
            <b/>
            <sz val="9"/>
            <rFont val="宋体"/>
            <charset val="134"/>
          </rPr>
          <t>seedest:</t>
        </r>
        <r>
          <rPr>
            <sz val="9"/>
            <rFont val="宋体"/>
            <charset val="134"/>
          </rPr>
          <t xml:space="preserve">
2365-2</t>
        </r>
      </text>
    </comment>
    <comment ref="E10" authorId="0">
      <text>
        <r>
          <rPr>
            <b/>
            <sz val="9"/>
            <rFont val="宋体"/>
            <charset val="134"/>
          </rPr>
          <t>seedest:</t>
        </r>
        <r>
          <rPr>
            <sz val="9"/>
            <rFont val="宋体"/>
            <charset val="134"/>
          </rPr>
          <t xml:space="preserve">
3018+1</t>
        </r>
      </text>
    </comment>
    <comment ref="I10" authorId="0">
      <text>
        <r>
          <rPr>
            <b/>
            <sz val="9"/>
            <rFont val="宋体"/>
            <charset val="134"/>
          </rPr>
          <t>seedest:</t>
        </r>
        <r>
          <rPr>
            <sz val="9"/>
            <rFont val="宋体"/>
            <charset val="134"/>
          </rPr>
          <t xml:space="preserve">
3621-1</t>
        </r>
      </text>
    </comment>
    <comment ref="O10" authorId="0">
      <text>
        <r>
          <rPr>
            <b/>
            <sz val="9"/>
            <rFont val="宋体"/>
            <charset val="134"/>
          </rPr>
          <t>seedest:</t>
        </r>
        <r>
          <rPr>
            <sz val="9"/>
            <rFont val="宋体"/>
            <charset val="134"/>
          </rPr>
          <t xml:space="preserve">
736-1
</t>
        </r>
      </text>
    </comment>
    <comment ref="AA10" authorId="0">
      <text>
        <r>
          <rPr>
            <b/>
            <sz val="9"/>
            <rFont val="宋体"/>
            <charset val="134"/>
          </rPr>
          <t>seedest:</t>
        </r>
        <r>
          <rPr>
            <sz val="9"/>
            <rFont val="宋体"/>
            <charset val="134"/>
          </rPr>
          <t xml:space="preserve">
736-1
</t>
        </r>
      </text>
    </comment>
  </commentList>
</comments>
</file>

<file path=xl/sharedStrings.xml><?xml version="1.0" encoding="utf-8"?>
<sst xmlns="http://schemas.openxmlformats.org/spreadsheetml/2006/main" count="268" uniqueCount="232">
  <si>
    <t>附件2</t>
  </si>
  <si>
    <t>2021年清洁能源发展专项资金预算（煤层气开采利用）项目明细表</t>
  </si>
  <si>
    <t>填制单位：贵州省能源局</t>
  </si>
  <si>
    <t>单位：标准万立方米、万元</t>
  </si>
  <si>
    <t>序号</t>
  </si>
  <si>
    <t>企业名称</t>
  </si>
  <si>
    <t>煤层气（煤矿瓦斯）开发利用量</t>
  </si>
  <si>
    <t>奖补范围数</t>
  </si>
  <si>
    <t>分配系数</t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</si>
  <si>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年奖补利用气量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⑪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⑥</t>
    </r>
    <r>
      <rPr>
        <b/>
        <sz val="10"/>
        <rFont val="Times New Roman"/>
        <charset val="134"/>
      </rPr>
      <t>+(</t>
    </r>
    <r>
      <rPr>
        <b/>
        <sz val="10"/>
        <rFont val="Segoe UI Symbol"/>
        <charset val="134"/>
      </rPr>
      <t>④</t>
    </r>
    <r>
      <rPr>
        <b/>
        <sz val="10"/>
        <rFont val="Times New Roman"/>
        <charset val="134"/>
      </rPr>
      <t xml:space="preserve">- </t>
    </r>
    <r>
      <rPr>
        <b/>
        <sz val="10"/>
        <rFont val="Segoe UI Symbol"/>
        <charset val="134"/>
      </rPr>
      <t>②</t>
    </r>
    <r>
      <rPr>
        <b/>
        <sz val="10"/>
        <rFont val="Times New Roman"/>
        <charset val="134"/>
      </rPr>
      <t>)×1.5+(</t>
    </r>
    <r>
      <rPr>
        <b/>
        <sz val="10"/>
        <rFont val="Segoe UI Symbol"/>
        <charset val="134"/>
      </rPr>
      <t>⑦</t>
    </r>
    <r>
      <rPr>
        <b/>
        <sz val="10"/>
        <rFont val="Times New Roman"/>
        <charset val="134"/>
      </rPr>
      <t>-</t>
    </r>
    <r>
      <rPr>
        <b/>
        <sz val="10"/>
        <rFont val="Segoe UI Symbol"/>
        <charset val="134"/>
      </rPr>
      <t>⑥</t>
    </r>
    <r>
      <rPr>
        <b/>
        <sz val="10"/>
        <rFont val="Times New Roman"/>
        <charset val="134"/>
      </rPr>
      <t>)×</t>
    </r>
    <r>
      <rPr>
        <b/>
        <sz val="10"/>
        <rFont val="Segoe UI Symbol"/>
        <charset val="134"/>
      </rPr>
      <t>⑨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</si>
  <si>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年应奖补金额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⑫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矿</t>
    </r>
    <r>
      <rPr>
        <b/>
        <sz val="10"/>
        <rFont val="Times New Roman"/>
        <charset val="134"/>
      </rPr>
      <t>)=</t>
    </r>
    <r>
      <rPr>
        <b/>
        <sz val="10"/>
        <rFont val="Segoe UI Symbol"/>
        <charset val="134"/>
      </rPr>
      <t>⑫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总</t>
    </r>
    <r>
      <rPr>
        <b/>
        <sz val="10"/>
        <rFont val="Times New Roman"/>
        <charset val="134"/>
      </rPr>
      <t>)÷</t>
    </r>
    <r>
      <rPr>
        <b/>
        <sz val="10"/>
        <rFont val="Segoe UI Symbol"/>
        <charset val="134"/>
      </rPr>
      <t>⑪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总</t>
    </r>
    <r>
      <rPr>
        <b/>
        <sz val="10"/>
        <rFont val="Times New Roman"/>
        <charset val="134"/>
      </rPr>
      <t>)×</t>
    </r>
    <r>
      <rPr>
        <b/>
        <sz val="10"/>
        <rFont val="Segoe UI Symbol"/>
        <charset val="134"/>
      </rPr>
      <t>⑪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矿</t>
    </r>
    <r>
      <rPr>
        <b/>
        <sz val="10"/>
        <rFont val="Times New Roman"/>
        <charset val="134"/>
      </rPr>
      <t>)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</si>
  <si>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年已预拨补贴资金</t>
    </r>
    <r>
      <rPr>
        <b/>
        <sz val="10"/>
        <rFont val="Segoe UI Symbol"/>
        <charset val="134"/>
      </rPr>
      <t>⑬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</si>
  <si>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年清算金额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⑭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⑫</t>
    </r>
    <r>
      <rPr>
        <b/>
        <sz val="10"/>
        <rFont val="宋体"/>
        <charset val="134"/>
      </rPr>
      <t>－</t>
    </r>
    <r>
      <rPr>
        <b/>
        <sz val="10"/>
        <rFont val="Segoe UI Symbol"/>
        <charset val="134"/>
      </rPr>
      <t>⑬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</si>
  <si>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年预拨金额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</si>
  <si>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年本次实际下拨金额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⑱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⑭</t>
    </r>
    <r>
      <rPr>
        <b/>
        <sz val="10"/>
        <rFont val="宋体"/>
        <charset val="134"/>
      </rPr>
      <t>＋</t>
    </r>
    <r>
      <rPr>
        <b/>
        <sz val="10"/>
        <rFont val="Segoe UI Symbol"/>
        <charset val="134"/>
      </rPr>
      <t>⑯</t>
    </r>
  </si>
  <si>
    <t>备注</t>
  </si>
  <si>
    <r>
      <rPr>
        <b/>
        <sz val="10"/>
        <rFont val="Times New Roman"/>
        <charset val="134"/>
      </rPr>
      <t>2019</t>
    </r>
    <r>
      <rPr>
        <b/>
        <sz val="10"/>
        <rFont val="宋体"/>
        <charset val="134"/>
      </rPr>
      <t>年度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</si>
  <si>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年度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</si>
  <si>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年申报预计利用量</t>
    </r>
    <r>
      <rPr>
        <b/>
        <sz val="10"/>
        <rFont val="Segoe UI Symbol"/>
        <charset val="134"/>
      </rPr>
      <t>⑤</t>
    </r>
  </si>
  <si>
    <r>
      <rPr>
        <b/>
        <sz val="10"/>
        <rFont val="Times New Roman"/>
        <charset val="134"/>
      </rPr>
      <t>2019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⑥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①</t>
    </r>
    <r>
      <rPr>
        <b/>
        <sz val="10"/>
        <rFont val="Times New Roman"/>
        <charset val="134"/>
      </rPr>
      <t>×1.2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</si>
  <si>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⑦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③</t>
    </r>
    <r>
      <rPr>
        <b/>
        <sz val="10"/>
        <rFont val="Times New Roman"/>
        <charset val="134"/>
      </rPr>
      <t>×1.2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</si>
  <si>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年预计奖补范围数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⑧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⑤</t>
    </r>
    <r>
      <rPr>
        <b/>
        <sz val="10"/>
        <rFont val="Times New Roman"/>
        <charset val="134"/>
      </rPr>
      <t>×1.2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</si>
  <si>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年同比增长</t>
    </r>
  </si>
  <si>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⑨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</si>
  <si>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年预计分配系数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⑩</t>
    </r>
  </si>
  <si>
    <r>
      <rPr>
        <b/>
        <sz val="10"/>
        <rFont val="宋体"/>
        <charset val="134"/>
      </rPr>
      <t>煤层气非上网利用量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①</t>
    </r>
  </si>
  <si>
    <r>
      <rPr>
        <b/>
        <sz val="10"/>
        <rFont val="宋体"/>
        <charset val="134"/>
      </rPr>
      <t>取暖季非上网利用量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②</t>
    </r>
  </si>
  <si>
    <r>
      <rPr>
        <b/>
        <sz val="10"/>
        <rFont val="宋体"/>
        <charset val="134"/>
      </rPr>
      <t>煤层气非上网利用量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③</t>
    </r>
  </si>
  <si>
    <r>
      <rPr>
        <b/>
        <sz val="10"/>
        <rFont val="宋体"/>
        <charset val="134"/>
      </rPr>
      <t>取暖季非上网利用量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④</t>
    </r>
  </si>
  <si>
    <r>
      <rPr>
        <b/>
        <sz val="10"/>
        <rFont val="宋体"/>
        <charset val="134"/>
      </rPr>
      <t>已预拨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⑮</t>
    </r>
  </si>
  <si>
    <r>
      <rPr>
        <b/>
        <sz val="10"/>
        <rFont val="宋体"/>
        <charset val="134"/>
      </rPr>
      <t>本次预拨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⑯</t>
    </r>
    <r>
      <rPr>
        <b/>
        <sz val="10"/>
        <rFont val="Times New Roman"/>
        <charset val="134"/>
      </rPr>
      <t>=</t>
    </r>
    <r>
      <rPr>
        <b/>
        <sz val="10"/>
        <rFont val="Segoe UI Symbol"/>
        <charset val="134"/>
      </rPr>
      <t>⑰</t>
    </r>
    <r>
      <rPr>
        <b/>
        <sz val="10"/>
        <rFont val="宋体"/>
        <charset val="134"/>
      </rPr>
      <t>－</t>
    </r>
    <r>
      <rPr>
        <b/>
        <sz val="10"/>
        <rFont val="Segoe UI Symbol"/>
        <charset val="134"/>
      </rPr>
      <t>⑮</t>
    </r>
  </si>
  <si>
    <r>
      <rPr>
        <b/>
        <sz val="10"/>
        <rFont val="宋体"/>
        <charset val="134"/>
      </rPr>
      <t>共计</t>
    </r>
    <r>
      <rPr>
        <b/>
        <sz val="10"/>
        <rFont val="Times New Roman"/>
        <charset val="134"/>
      </rPr>
      <t xml:space="preserve">
</t>
    </r>
    <r>
      <rPr>
        <b/>
        <sz val="10"/>
        <rFont val="Segoe UI Symbol"/>
        <charset val="134"/>
      </rPr>
      <t>⑰</t>
    </r>
  </si>
  <si>
    <t>合计</t>
  </si>
  <si>
    <t>六盘水市小计</t>
  </si>
  <si>
    <t>火烧铺煤矿</t>
  </si>
  <si>
    <t>金佳煤矿</t>
  </si>
  <si>
    <t>山脚树煤矿</t>
  </si>
  <si>
    <t>月亮田煤矿</t>
  </si>
  <si>
    <t>土城煤矿</t>
  </si>
  <si>
    <t>松河煤矿</t>
  </si>
  <si>
    <t>响水煤矿（盘南煤矿）</t>
  </si>
  <si>
    <t>盘州市柏果镇红旗煤矿</t>
  </si>
  <si>
    <t>盘州市羊场乡松杨煤矿</t>
  </si>
  <si>
    <t>盘州市羊场乡谢家河沟煤矿</t>
  </si>
  <si>
    <t>盘州市淤泥乡湾田煤矿</t>
  </si>
  <si>
    <t>盘州市淤泥乡昌兴煤矿</t>
  </si>
  <si>
    <t>盘州市板桥镇东李煤矿</t>
  </si>
  <si>
    <t>盘州市石桥镇老洼地煤矿</t>
  </si>
  <si>
    <t>盘州市红果镇红果煤矿</t>
  </si>
  <si>
    <t>盘州市红果镇苞谷山煤矿</t>
  </si>
  <si>
    <t>盘州市红果镇中纸厂煤矿</t>
  </si>
  <si>
    <t>盘州市红果镇打牛厂煤矿</t>
  </si>
  <si>
    <t>盘州市仲恒煤矿</t>
  </si>
  <si>
    <t>盘州市鸿辉煤矿</t>
  </si>
  <si>
    <t>盘州市蟒源煤矿</t>
  </si>
  <si>
    <t>盘州市大山镇小河边煤矿</t>
  </si>
  <si>
    <t>盘州市柏果镇麦地煤矿</t>
  </si>
  <si>
    <t>盘州市老沙田煤矿</t>
  </si>
  <si>
    <t>盘州市柏果镇兴达煤矿</t>
  </si>
  <si>
    <t>羊场乡羊场煤矿</t>
  </si>
  <si>
    <t>盘州市淤泥乡金河煤矿</t>
  </si>
  <si>
    <t>盘州市西冲镇大湾祥兴煤矿</t>
  </si>
  <si>
    <t>新增</t>
  </si>
  <si>
    <t>洒基镇荣祥煤矿</t>
  </si>
  <si>
    <t>松河西井采区</t>
  </si>
  <si>
    <t>松河东一井</t>
  </si>
  <si>
    <t>盘江煤层气公司</t>
  </si>
  <si>
    <t>盘州市柏果镇金河煤矿</t>
  </si>
  <si>
    <t>盘州市火烧铺煤矿银河井区</t>
  </si>
  <si>
    <t>盘州市松河煤矿东井</t>
  </si>
  <si>
    <t>盘州市大河煤矿</t>
  </si>
  <si>
    <t>盘州市越能吉原煤业有限公司</t>
  </si>
  <si>
    <t>盘州市保庆煤矿</t>
  </si>
  <si>
    <t>金佳矿河边井区</t>
  </si>
  <si>
    <t>盘州市旧屋基井区</t>
  </si>
  <si>
    <t>盘州市云贵煤矿</t>
  </si>
  <si>
    <t>盘州市松河乡新华煤矿</t>
  </si>
  <si>
    <t>新增，未提交申请材料</t>
  </si>
  <si>
    <t>梓木戛煤矿</t>
  </si>
  <si>
    <t>贵州盘江马依煤业有限公司</t>
  </si>
  <si>
    <t>山脚树南井区</t>
  </si>
  <si>
    <t>水城发耳煤业</t>
  </si>
  <si>
    <t>水城县鲁能煤矿</t>
  </si>
  <si>
    <t>格目底中井（玉舍中井）</t>
  </si>
  <si>
    <t>水城县化乐宏宇煤矿</t>
  </si>
  <si>
    <t>水城县保兴煤矿</t>
  </si>
  <si>
    <t>水城县吉源煤矿</t>
  </si>
  <si>
    <t>水城县勺米老地沟煤矿</t>
  </si>
  <si>
    <t>水城县支都煤矿</t>
  </si>
  <si>
    <t>水城县捡柴沟煤矿</t>
  </si>
  <si>
    <t>水城县老鹰山煤矿</t>
  </si>
  <si>
    <t>水城县攀枝花煤矿</t>
  </si>
  <si>
    <t>水城县志鸿煤矿</t>
  </si>
  <si>
    <t>水城县比德腾庆煤矿</t>
  </si>
  <si>
    <t>水城县霖源煤矿</t>
  </si>
  <si>
    <t>水城县河边煤矿</t>
  </si>
  <si>
    <t>六盘水煤层气投资开发有限公司（水城县区域瓦斯综合治理勘探工程项目）</t>
  </si>
  <si>
    <t>水城县格目底一号井（马场煤矿）</t>
  </si>
  <si>
    <t>水城县陈家沟煤矿</t>
  </si>
  <si>
    <t>水城县凉水沟煤矿</t>
  </si>
  <si>
    <t>水城县阿戛煤矿</t>
  </si>
  <si>
    <t>水城县朝阳煤矿</t>
  </si>
  <si>
    <t>六盘水煤层气投资开发有限公司(化乐)</t>
  </si>
  <si>
    <t>大湾煤矿</t>
  </si>
  <si>
    <t>那罗寨煤矿</t>
  </si>
  <si>
    <t>汪家寨煤矿</t>
  </si>
  <si>
    <t>大河边煤矿</t>
  </si>
  <si>
    <t>贵州水矿奥瑞安清洁能源有限公司（汪家寨煤矿地面瓦斯利用）</t>
  </si>
  <si>
    <t>六盘水能源投资开发有限公司（钟山区瓦斯综合治理勘探工程项目）</t>
  </si>
  <si>
    <t>六枝特区化乐煤矿（六盘水化乐煤业有限公司）</t>
  </si>
  <si>
    <r>
      <rPr>
        <sz val="10"/>
        <rFont val="宋体"/>
        <charset val="134"/>
      </rPr>
      <t>六枝特区新松煤业有限公司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（六家坝煤矿）</t>
    </r>
  </si>
  <si>
    <t>六枝特区六龙煤矿</t>
  </si>
  <si>
    <t>六枝特区竹林煤矿</t>
  </si>
  <si>
    <t>六枝特区新华煤矿</t>
  </si>
  <si>
    <t>六枝特区煤层气投资开发有限公司（六枝特区瓦斯治理勘探工程）</t>
  </si>
  <si>
    <t>毕节市小计</t>
  </si>
  <si>
    <t>大方县绿塘煤矿</t>
  </si>
  <si>
    <t>贵州大方煤业有限公司（大方县小屯煤矿）</t>
  </si>
  <si>
    <t>大方县营兴煤矿</t>
  </si>
  <si>
    <t>大方县煤层气投资开发有限公司</t>
  </si>
  <si>
    <t>大方县金岩煤矿</t>
  </si>
  <si>
    <t>大方县顺河煤矿</t>
  </si>
  <si>
    <t>大方县石坪煤矿</t>
  </si>
  <si>
    <t>大方县新发煤矿</t>
  </si>
  <si>
    <t>大方县安益煤矿</t>
  </si>
  <si>
    <t>大方县阳箐煤矿</t>
  </si>
  <si>
    <t>大方县新果煤矿</t>
  </si>
  <si>
    <t>黔西县青龙煤矿</t>
  </si>
  <si>
    <t>黔西县新田煤矿</t>
  </si>
  <si>
    <t>黔西县高山煤矿</t>
  </si>
  <si>
    <t>黔西县耳海煤矿</t>
  </si>
  <si>
    <t>黔西县雷公山煤矿</t>
  </si>
  <si>
    <t>黔西县石桥煤矿</t>
  </si>
  <si>
    <t>金沙县盛安煤矿</t>
  </si>
  <si>
    <t>金沙县腾龙煤矿</t>
  </si>
  <si>
    <t>金沙县贵源煤矿（二号井）</t>
  </si>
  <si>
    <t>金沙县林华煤矿</t>
  </si>
  <si>
    <t>金沙县贵源煤矿（五号井）</t>
  </si>
  <si>
    <t>金沙县枫香林煤矿</t>
  </si>
  <si>
    <t>金沙县大沟煤矿</t>
  </si>
  <si>
    <t>金沙县龙凤煤矿</t>
  </si>
  <si>
    <t>金沙县东风煤矿</t>
  </si>
  <si>
    <t>金沙县新化煤矿一号井</t>
  </si>
  <si>
    <t>金沙县回归煤矿</t>
  </si>
  <si>
    <t>金沙县兴安煤矿</t>
  </si>
  <si>
    <t>金沙县闽安煤矿</t>
  </si>
  <si>
    <t>金沙县金鸡煤矿</t>
  </si>
  <si>
    <t>贵州金沙龙凤煤业有限公司</t>
  </si>
  <si>
    <t>金沙现白坪煤矿</t>
  </si>
  <si>
    <t>金沙县金泰煤矿</t>
  </si>
  <si>
    <t>金沙县熊家湾煤矿</t>
  </si>
  <si>
    <t>金沙县木孔煤矿</t>
  </si>
  <si>
    <t>金沙县田湾煤矿</t>
  </si>
  <si>
    <t>金沙县大运煤矿</t>
  </si>
  <si>
    <t>金沙县立新煤矿</t>
  </si>
  <si>
    <t>金沙县云海煤矿</t>
  </si>
  <si>
    <t>织金县四季春煤矿</t>
  </si>
  <si>
    <t>织金县贵平煤矿</t>
  </si>
  <si>
    <t>织金县实兴煤矿</t>
  </si>
  <si>
    <t>织金县江西煤矿</t>
  </si>
  <si>
    <t>织金县小河口煤矿</t>
  </si>
  <si>
    <t>织金县富祥煤矿（贵州未来矿业有限公司）</t>
  </si>
  <si>
    <t>织金县秀华煤矿</t>
  </si>
  <si>
    <t>织金县安桂良煤矿</t>
  </si>
  <si>
    <t>织金县珠藏兴发煤矿</t>
  </si>
  <si>
    <t>织金县岩脚煤矿</t>
  </si>
  <si>
    <t>织金县岩脚煤矿（兴隆电站）</t>
  </si>
  <si>
    <t>织金县宏发煤矿</t>
  </si>
  <si>
    <t>织金县兴荣煤矿</t>
  </si>
  <si>
    <t>织金县三甲煤矿</t>
  </si>
  <si>
    <t>织金县苍海煤矿</t>
  </si>
  <si>
    <t>织金县大雁煤矿</t>
  </si>
  <si>
    <t>织金县金龙川煤矿</t>
  </si>
  <si>
    <t>贵州水矿奥瑞安清洁能源有限公司（文家坝煤矿地面瓦斯利用）</t>
  </si>
  <si>
    <t>织金县城关兴发煤矿</t>
  </si>
  <si>
    <t>织金县营脚煤矿</t>
  </si>
  <si>
    <t>织金县凤凰山煤矿</t>
  </si>
  <si>
    <t>织金县文家坝煤矿</t>
  </si>
  <si>
    <t>织金县文家坝二矿</t>
  </si>
  <si>
    <t>织金县西湖煤业有限公司（沟沟寨煤矿）</t>
  </si>
  <si>
    <t>织金县志成煤矿</t>
  </si>
  <si>
    <t>织金县肥田煤矿</t>
  </si>
  <si>
    <t>织金县凹河煤矿</t>
  </si>
  <si>
    <t>织金县金象煤矿</t>
  </si>
  <si>
    <t>织金县马家田煤矿</t>
  </si>
  <si>
    <t>纳雍县中岭煤矿</t>
  </si>
  <si>
    <t>纳雍县高源煤矿</t>
  </si>
  <si>
    <t>纳雍县富民煤矿</t>
  </si>
  <si>
    <t>纳雍县五轮山煤矿</t>
  </si>
  <si>
    <t>纳雍县新春煤矿</t>
  </si>
  <si>
    <t>纳雍县比德煤矿</t>
  </si>
  <si>
    <t>纳雍县后寨煤矿</t>
  </si>
  <si>
    <t>纳雍县大坝田煤矿</t>
  </si>
  <si>
    <t>百里杜鹃黔西金坡煤业（黔金煤矿）</t>
  </si>
  <si>
    <t>百里杜鹃红林煤矿</t>
  </si>
  <si>
    <t>金海湖区迎峰煤矿</t>
  </si>
  <si>
    <t>赫章县威奢煤矿</t>
  </si>
  <si>
    <t>遵义市小计</t>
  </si>
  <si>
    <t>播州区纸房煤矿</t>
  </si>
  <si>
    <t>播州区枫香煤矿</t>
  </si>
  <si>
    <t>赤水市岔角煤矿（赤水市煤炭有限责任公司）</t>
  </si>
  <si>
    <t>仁怀市梯子岩煤矿</t>
  </si>
  <si>
    <t>仁怀市慈竹林煤矿</t>
  </si>
  <si>
    <t>习水县富泓煤矿</t>
  </si>
  <si>
    <t>习水县习隆煤矿</t>
  </si>
  <si>
    <t>习水县新兴宏能煤矿</t>
  </si>
  <si>
    <t>习水县天合煤矿</t>
  </si>
  <si>
    <t>习水县木担坝煤矿</t>
  </si>
  <si>
    <t>习水县富星煤矿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</si>
  <si>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年底兼并重组关闭矿井</t>
    </r>
  </si>
  <si>
    <t>习水县泰丰煤矿</t>
  </si>
  <si>
    <t>习水县加益煤矿</t>
  </si>
  <si>
    <t>习水县天成煤矿</t>
  </si>
  <si>
    <t>习水县龙宝煤矿</t>
  </si>
  <si>
    <t>桐梓县大河煤矿</t>
  </si>
  <si>
    <t>桐梓县万顺煤矿</t>
  </si>
  <si>
    <t>桐梓县鑫鑫煤矿</t>
  </si>
  <si>
    <t>桐梓县吉源煤矿</t>
  </si>
  <si>
    <t>桐梓县道角煤矿</t>
  </si>
  <si>
    <t>桐梓县花秋二矿</t>
  </si>
  <si>
    <t>桐梓县九坝镇仙岩煤矿</t>
  </si>
  <si>
    <t>黔西南州</t>
  </si>
  <si>
    <t>普安县糯东煤矿</t>
  </si>
  <si>
    <t>普安县宏发煤矿</t>
  </si>
  <si>
    <t>普安县恒泰煤矿</t>
  </si>
  <si>
    <t>普安县嘉龙煤矿</t>
  </si>
  <si>
    <t>晴隆县永荣煤矿</t>
  </si>
  <si>
    <t>晴隆县全伦煤矿（贵州省晴隆县新全伦煤业有限公司）</t>
  </si>
  <si>
    <t>安顺市</t>
  </si>
  <si>
    <t>西秀区轿子山煤矿（永贵能源开发有限责任公司轿子山分公司）</t>
  </si>
  <si>
    <t>西秀区安顺煤矿（永贵能源开发有限责任公司西秀分公司）</t>
  </si>
  <si>
    <t>西秀区宏发煤矿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</si>
</sst>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);[Red]\(0\)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b/>
      <sz val="11"/>
      <name val="黑体"/>
      <charset val="134"/>
    </font>
    <font>
      <sz val="16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Segoe UI Symbo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1" xfId="49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2" fillId="0" borderId="1" xfId="49" applyNumberFormat="1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2_1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4"/>
  <sheetViews>
    <sheetView tabSelected="1" zoomScale="115" zoomScaleNormal="115" workbookViewId="0">
      <pane ySplit="8" topLeftCell="A9" activePane="bottomLeft" state="frozen"/>
      <selection/>
      <selection pane="bottomLeft" activeCell="W50" sqref="W50"/>
    </sheetView>
  </sheetViews>
  <sheetFormatPr defaultColWidth="9" defaultRowHeight="13.5"/>
  <cols>
    <col min="1" max="1" width="5" style="1" customWidth="1"/>
    <col min="2" max="2" width="22.5" style="1" customWidth="1"/>
    <col min="3" max="6" width="8.03333333333333" style="1" customWidth="1"/>
    <col min="7" max="10" width="8.03333333333333" style="3" customWidth="1"/>
    <col min="11" max="11" width="9.25" style="3" customWidth="1"/>
    <col min="12" max="12" width="7.5" style="1" customWidth="1"/>
    <col min="13" max="13" width="9" style="1" customWidth="1"/>
    <col min="14" max="14" width="9.5" style="3" customWidth="1"/>
    <col min="15" max="15" width="8.25" style="1" customWidth="1"/>
    <col min="16" max="16" width="8.25" style="4" customWidth="1"/>
    <col min="17" max="17" width="7.625" style="1" customWidth="1"/>
    <col min="18" max="19" width="7.375" style="1" customWidth="1"/>
    <col min="20" max="20" width="7.625" style="1" customWidth="1"/>
    <col min="21" max="21" width="8.875" style="1" customWidth="1"/>
    <col min="22" max="22" width="20.75" style="1" customWidth="1"/>
    <col min="23" max="23" width="10.375" style="1"/>
    <col min="24" max="25" width="16.0833333333333" style="5" customWidth="1"/>
    <col min="26" max="26" width="12.625" style="5"/>
    <col min="27" max="27" width="12.275" style="5" customWidth="1"/>
    <col min="28" max="28" width="9" style="6"/>
    <col min="29" max="29" width="9" style="7"/>
    <col min="30" max="16384" width="9" style="1"/>
  </cols>
  <sheetData>
    <row r="1" s="1" customFormat="1" ht="20" customHeight="1" spans="1:29">
      <c r="A1" s="8" t="s">
        <v>0</v>
      </c>
      <c r="B1" s="8"/>
      <c r="C1" s="9"/>
      <c r="D1" s="9"/>
      <c r="E1" s="9"/>
      <c r="F1" s="9"/>
      <c r="G1" s="10"/>
      <c r="H1" s="10"/>
      <c r="I1" s="10"/>
      <c r="J1" s="10"/>
      <c r="K1" s="10"/>
      <c r="L1" s="9"/>
      <c r="M1" s="9"/>
      <c r="N1" s="10"/>
      <c r="O1" s="9"/>
      <c r="P1" s="9"/>
      <c r="Q1" s="9"/>
      <c r="R1" s="9"/>
      <c r="S1" s="9"/>
      <c r="T1" s="9"/>
      <c r="U1" s="9"/>
      <c r="V1" s="9"/>
      <c r="X1" s="5"/>
      <c r="Y1" s="5"/>
      <c r="Z1" s="5"/>
      <c r="AA1" s="5"/>
      <c r="AB1" s="38"/>
      <c r="AC1" s="7"/>
    </row>
    <row r="2" s="1" customFormat="1" ht="20" customHeight="1" spans="1:29">
      <c r="A2" s="11"/>
      <c r="B2" s="11"/>
      <c r="C2" s="9"/>
      <c r="D2" s="9"/>
      <c r="E2" s="9"/>
      <c r="F2" s="9"/>
      <c r="G2" s="10"/>
      <c r="H2" s="10"/>
      <c r="I2" s="10"/>
      <c r="J2" s="10"/>
      <c r="K2" s="10"/>
      <c r="L2" s="9"/>
      <c r="M2" s="9"/>
      <c r="N2" s="10"/>
      <c r="O2" s="9"/>
      <c r="P2" s="9"/>
      <c r="Q2" s="9"/>
      <c r="R2" s="9"/>
      <c r="S2" s="9"/>
      <c r="T2" s="9"/>
      <c r="U2" s="9"/>
      <c r="V2" s="9"/>
      <c r="X2" s="5"/>
      <c r="Y2" s="5"/>
      <c r="Z2" s="5"/>
      <c r="AA2" s="5"/>
      <c r="AB2" s="38"/>
      <c r="AC2" s="7"/>
    </row>
    <row r="3" s="1" customFormat="1" ht="30.95" customHeight="1" spans="1:29">
      <c r="A3" s="12" t="s">
        <v>1</v>
      </c>
      <c r="B3" s="12"/>
      <c r="C3" s="12"/>
      <c r="D3" s="12"/>
      <c r="E3" s="12"/>
      <c r="F3" s="12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X3" s="5"/>
      <c r="Y3" s="5"/>
      <c r="Z3" s="5"/>
      <c r="AA3" s="5"/>
      <c r="AB3" s="38"/>
      <c r="AC3" s="7"/>
    </row>
    <row r="4" s="1" customFormat="1" spans="1:29">
      <c r="A4" s="14" t="s">
        <v>2</v>
      </c>
      <c r="B4" s="15"/>
      <c r="C4" s="15"/>
      <c r="D4" s="15"/>
      <c r="E4" s="9"/>
      <c r="F4" s="9"/>
      <c r="G4" s="10"/>
      <c r="H4" s="10"/>
      <c r="I4" s="10"/>
      <c r="J4" s="10"/>
      <c r="K4" s="10"/>
      <c r="L4" s="9"/>
      <c r="M4" s="9"/>
      <c r="N4" s="10"/>
      <c r="O4" s="9"/>
      <c r="P4" s="9"/>
      <c r="Q4" s="9"/>
      <c r="R4" s="9"/>
      <c r="S4" s="34" t="s">
        <v>3</v>
      </c>
      <c r="T4" s="35"/>
      <c r="U4" s="35"/>
      <c r="V4" s="35"/>
      <c r="X4" s="5"/>
      <c r="Y4" s="5"/>
      <c r="Z4" s="5"/>
      <c r="AA4" s="5"/>
      <c r="AB4" s="38"/>
      <c r="AC4" s="7"/>
    </row>
    <row r="5" s="1" customFormat="1" spans="1:29">
      <c r="A5" s="16" t="s">
        <v>4</v>
      </c>
      <c r="B5" s="16" t="s">
        <v>5</v>
      </c>
      <c r="C5" s="16" t="s">
        <v>6</v>
      </c>
      <c r="D5" s="17"/>
      <c r="E5" s="17"/>
      <c r="F5" s="17"/>
      <c r="G5" s="18"/>
      <c r="H5" s="19" t="s">
        <v>7</v>
      </c>
      <c r="I5" s="18"/>
      <c r="J5" s="18"/>
      <c r="K5" s="18"/>
      <c r="L5" s="16" t="s">
        <v>8</v>
      </c>
      <c r="M5" s="17"/>
      <c r="N5" s="18" t="s">
        <v>9</v>
      </c>
      <c r="O5" s="17" t="s">
        <v>10</v>
      </c>
      <c r="P5" s="17" t="s">
        <v>11</v>
      </c>
      <c r="Q5" s="17" t="s">
        <v>12</v>
      </c>
      <c r="R5" s="17" t="s">
        <v>13</v>
      </c>
      <c r="S5" s="17"/>
      <c r="T5" s="17"/>
      <c r="U5" s="17" t="s">
        <v>14</v>
      </c>
      <c r="V5" s="16" t="s">
        <v>15</v>
      </c>
      <c r="X5" s="36"/>
      <c r="Y5" s="36"/>
      <c r="Z5" s="36"/>
      <c r="AA5" s="36"/>
      <c r="AB5" s="38"/>
      <c r="AC5" s="7"/>
    </row>
    <row r="6" s="1" customFormat="1" spans="1:29">
      <c r="A6" s="17"/>
      <c r="B6" s="17"/>
      <c r="C6" s="17" t="s">
        <v>16</v>
      </c>
      <c r="D6" s="17"/>
      <c r="E6" s="17" t="s">
        <v>17</v>
      </c>
      <c r="F6" s="17"/>
      <c r="G6" s="18" t="s">
        <v>18</v>
      </c>
      <c r="H6" s="18" t="s">
        <v>19</v>
      </c>
      <c r="I6" s="18" t="s">
        <v>20</v>
      </c>
      <c r="J6" s="18" t="s">
        <v>21</v>
      </c>
      <c r="K6" s="18" t="s">
        <v>22</v>
      </c>
      <c r="L6" s="17" t="s">
        <v>23</v>
      </c>
      <c r="M6" s="17" t="s">
        <v>24</v>
      </c>
      <c r="N6" s="18"/>
      <c r="O6" s="17"/>
      <c r="P6" s="17"/>
      <c r="Q6" s="17"/>
      <c r="R6" s="17"/>
      <c r="S6" s="17"/>
      <c r="T6" s="17"/>
      <c r="U6" s="17"/>
      <c r="V6" s="17"/>
      <c r="X6" s="36"/>
      <c r="Y6" s="36"/>
      <c r="Z6" s="36"/>
      <c r="AA6" s="36"/>
      <c r="AB6" s="38"/>
      <c r="AC6" s="7"/>
    </row>
    <row r="7" s="1" customFormat="1" ht="55" customHeight="1" spans="1:29">
      <c r="A7" s="17"/>
      <c r="B7" s="17"/>
      <c r="C7" s="16" t="s">
        <v>25</v>
      </c>
      <c r="D7" s="16" t="s">
        <v>26</v>
      </c>
      <c r="E7" s="16" t="s">
        <v>27</v>
      </c>
      <c r="F7" s="16" t="s">
        <v>28</v>
      </c>
      <c r="G7" s="18"/>
      <c r="H7" s="18"/>
      <c r="I7" s="18"/>
      <c r="J7" s="18"/>
      <c r="K7" s="18"/>
      <c r="L7" s="17"/>
      <c r="M7" s="17"/>
      <c r="N7" s="18"/>
      <c r="O7" s="17"/>
      <c r="P7" s="17"/>
      <c r="Q7" s="17"/>
      <c r="R7" s="16" t="s">
        <v>29</v>
      </c>
      <c r="S7" s="16" t="s">
        <v>30</v>
      </c>
      <c r="T7" s="16" t="s">
        <v>31</v>
      </c>
      <c r="U7" s="17"/>
      <c r="V7" s="17"/>
      <c r="X7" s="36"/>
      <c r="Y7" s="36"/>
      <c r="Z7" s="36"/>
      <c r="AA7" s="36"/>
      <c r="AB7" s="38"/>
      <c r="AC7" s="7"/>
    </row>
    <row r="8" s="1" customFormat="1" spans="1:29">
      <c r="A8" s="20"/>
      <c r="B8" s="16" t="s">
        <v>32</v>
      </c>
      <c r="C8" s="18">
        <f>C9+C89+C171+C194+C201</f>
        <v>62811.67</v>
      </c>
      <c r="D8" s="18">
        <f t="shared" ref="D8:J8" si="0">D9+D89+D171+D194+D201</f>
        <v>19954.7468568605</v>
      </c>
      <c r="E8" s="18">
        <f t="shared" si="0"/>
        <v>68045.808</v>
      </c>
      <c r="F8" s="18">
        <f t="shared" si="0"/>
        <v>23100.7797004085</v>
      </c>
      <c r="G8" s="18">
        <f t="shared" si="0"/>
        <v>106478.18</v>
      </c>
      <c r="H8" s="18">
        <f t="shared" si="0"/>
        <v>75374.004</v>
      </c>
      <c r="I8" s="18">
        <f t="shared" si="0"/>
        <v>81654.9696</v>
      </c>
      <c r="J8" s="18">
        <f t="shared" si="0"/>
        <v>127773.816</v>
      </c>
      <c r="K8" s="18"/>
      <c r="L8" s="18"/>
      <c r="M8" s="18"/>
      <c r="N8" s="18">
        <v>98126</v>
      </c>
      <c r="O8" s="18">
        <f t="shared" ref="O8:U8" si="1">O9+O89+O171+O194+O201</f>
        <v>12546</v>
      </c>
      <c r="P8" s="18">
        <f t="shared" si="1"/>
        <v>15745</v>
      </c>
      <c r="Q8" s="18">
        <f t="shared" si="1"/>
        <v>-3199</v>
      </c>
      <c r="R8" s="18">
        <f t="shared" si="1"/>
        <v>8871</v>
      </c>
      <c r="S8" s="18">
        <f t="shared" si="1"/>
        <v>450</v>
      </c>
      <c r="T8" s="18">
        <f t="shared" si="1"/>
        <v>9321</v>
      </c>
      <c r="U8" s="18">
        <f t="shared" si="1"/>
        <v>-2749</v>
      </c>
      <c r="V8" s="18"/>
      <c r="W8" s="37"/>
      <c r="X8" s="36"/>
      <c r="Y8" s="36"/>
      <c r="Z8" s="36"/>
      <c r="AA8" s="36"/>
      <c r="AB8" s="38"/>
      <c r="AC8" s="7"/>
    </row>
    <row r="9" s="2" customFormat="1" spans="1:29">
      <c r="A9" s="17"/>
      <c r="B9" s="16" t="s">
        <v>33</v>
      </c>
      <c r="C9" s="18">
        <f>SUM(C10:C88)</f>
        <v>32080.96</v>
      </c>
      <c r="D9" s="18">
        <f t="shared" ref="D9:U9" si="2">SUM(D10:D88)</f>
        <v>9964.94685686052</v>
      </c>
      <c r="E9" s="18">
        <f t="shared" si="2"/>
        <v>35036.18</v>
      </c>
      <c r="F9" s="18">
        <f t="shared" si="2"/>
        <v>11389.1024</v>
      </c>
      <c r="G9" s="18">
        <f t="shared" si="2"/>
        <v>42941.08</v>
      </c>
      <c r="H9" s="18">
        <f t="shared" si="2"/>
        <v>38497.152</v>
      </c>
      <c r="I9" s="18">
        <f t="shared" si="2"/>
        <v>42043.416</v>
      </c>
      <c r="J9" s="18">
        <f t="shared" si="2"/>
        <v>51529.296</v>
      </c>
      <c r="K9" s="18"/>
      <c r="L9" s="18"/>
      <c r="M9" s="18"/>
      <c r="N9" s="18">
        <v>51611</v>
      </c>
      <c r="O9" s="18">
        <f t="shared" si="2"/>
        <v>6598</v>
      </c>
      <c r="P9" s="18">
        <f t="shared" si="2"/>
        <v>6713</v>
      </c>
      <c r="Q9" s="18">
        <f t="shared" si="2"/>
        <v>-115</v>
      </c>
      <c r="R9" s="18">
        <f t="shared" si="2"/>
        <v>4067</v>
      </c>
      <c r="S9" s="18">
        <f t="shared" si="2"/>
        <v>95</v>
      </c>
      <c r="T9" s="18">
        <f t="shared" si="2"/>
        <v>4162</v>
      </c>
      <c r="U9" s="18">
        <f t="shared" si="2"/>
        <v>-20</v>
      </c>
      <c r="V9" s="18"/>
      <c r="W9" s="37"/>
      <c r="X9" s="36"/>
      <c r="Y9" s="36"/>
      <c r="Z9" s="36"/>
      <c r="AA9" s="36"/>
      <c r="AB9" s="39"/>
      <c r="AC9" s="40"/>
    </row>
    <row r="10" s="1" customFormat="1" spans="1:29">
      <c r="A10" s="20">
        <v>1</v>
      </c>
      <c r="B10" s="21" t="s">
        <v>34</v>
      </c>
      <c r="C10" s="22">
        <v>3017.68</v>
      </c>
      <c r="D10" s="22">
        <v>858.5</v>
      </c>
      <c r="E10" s="22">
        <v>3163.92</v>
      </c>
      <c r="F10" s="22">
        <v>1010</v>
      </c>
      <c r="G10" s="22">
        <v>3000</v>
      </c>
      <c r="H10" s="22">
        <f t="shared" ref="H10:H68" si="3">C10*1.2</f>
        <v>3621.216</v>
      </c>
      <c r="I10" s="22">
        <f t="shared" ref="I10:I68" si="4">E10*1.2</f>
        <v>3796.704</v>
      </c>
      <c r="J10" s="22">
        <f t="shared" ref="J10:J73" si="5">G10*1.2</f>
        <v>3600</v>
      </c>
      <c r="K10" s="29">
        <f t="shared" ref="K10:K17" si="6">(I10-H10)/H10</f>
        <v>0.048461069430821</v>
      </c>
      <c r="L10" s="20">
        <v>1.25</v>
      </c>
      <c r="M10" s="20">
        <v>1</v>
      </c>
      <c r="N10" s="22">
        <v>4068</v>
      </c>
      <c r="O10" s="22">
        <v>520</v>
      </c>
      <c r="P10" s="22">
        <v>400</v>
      </c>
      <c r="Q10" s="22">
        <f t="shared" ref="Q10:Q51" si="7">O10-P10</f>
        <v>120</v>
      </c>
      <c r="R10" s="22">
        <v>275</v>
      </c>
      <c r="S10" s="22">
        <v>50</v>
      </c>
      <c r="T10" s="22">
        <f t="shared" ref="T10:T73" si="8">R10+S10</f>
        <v>325</v>
      </c>
      <c r="U10" s="22">
        <f>Q10+S10</f>
        <v>170</v>
      </c>
      <c r="V10" s="20"/>
      <c r="X10" s="5"/>
      <c r="Y10" s="5"/>
      <c r="Z10" s="5"/>
      <c r="AA10" s="41"/>
      <c r="AB10" s="38"/>
      <c r="AC10" s="7"/>
    </row>
    <row r="11" s="1" customFormat="1" spans="1:29">
      <c r="A11" s="20">
        <v>2</v>
      </c>
      <c r="B11" s="21" t="s">
        <v>35</v>
      </c>
      <c r="C11" s="22">
        <v>1898.21</v>
      </c>
      <c r="D11" s="22">
        <v>592.79</v>
      </c>
      <c r="E11" s="22">
        <v>2240.88</v>
      </c>
      <c r="F11" s="22">
        <v>743.96</v>
      </c>
      <c r="G11" s="22">
        <v>2900</v>
      </c>
      <c r="H11" s="22">
        <f t="shared" si="3"/>
        <v>2277.852</v>
      </c>
      <c r="I11" s="22">
        <f t="shared" si="4"/>
        <v>2689.056</v>
      </c>
      <c r="J11" s="22">
        <f t="shared" si="5"/>
        <v>3480</v>
      </c>
      <c r="K11" s="29">
        <f t="shared" si="6"/>
        <v>0.180522702967533</v>
      </c>
      <c r="L11" s="20">
        <v>1.75</v>
      </c>
      <c r="M11" s="20">
        <v>1</v>
      </c>
      <c r="N11" s="22">
        <v>3224</v>
      </c>
      <c r="O11" s="22">
        <v>412</v>
      </c>
      <c r="P11" s="30">
        <v>250</v>
      </c>
      <c r="Q11" s="22">
        <f t="shared" si="7"/>
        <v>162</v>
      </c>
      <c r="R11" s="20">
        <v>172</v>
      </c>
      <c r="S11" s="22">
        <v>45</v>
      </c>
      <c r="T11" s="22">
        <f t="shared" si="8"/>
        <v>217</v>
      </c>
      <c r="U11" s="22">
        <f t="shared" ref="U11:U42" si="9">Q11+S11</f>
        <v>207</v>
      </c>
      <c r="V11" s="20"/>
      <c r="X11" s="5"/>
      <c r="Y11" s="5"/>
      <c r="Z11" s="5"/>
      <c r="AA11" s="41"/>
      <c r="AB11" s="38"/>
      <c r="AC11" s="7"/>
    </row>
    <row r="12" s="1" customFormat="1" spans="1:29">
      <c r="A12" s="20">
        <v>3</v>
      </c>
      <c r="B12" s="21" t="s">
        <v>36</v>
      </c>
      <c r="C12" s="22">
        <v>3039.68</v>
      </c>
      <c r="D12" s="22">
        <v>1045.16</v>
      </c>
      <c r="E12" s="22">
        <v>3165.74</v>
      </c>
      <c r="F12" s="22">
        <v>1069.03</v>
      </c>
      <c r="G12" s="22">
        <v>3100</v>
      </c>
      <c r="H12" s="22">
        <f t="shared" si="3"/>
        <v>3647.616</v>
      </c>
      <c r="I12" s="22">
        <f t="shared" si="4"/>
        <v>3798.888</v>
      </c>
      <c r="J12" s="22">
        <f t="shared" si="5"/>
        <v>3720</v>
      </c>
      <c r="K12" s="29">
        <f t="shared" si="6"/>
        <v>0.0414714706811243</v>
      </c>
      <c r="L12" s="20">
        <v>1.25</v>
      </c>
      <c r="M12" s="20">
        <v>1</v>
      </c>
      <c r="N12" s="22">
        <v>3873</v>
      </c>
      <c r="O12" s="22">
        <v>495</v>
      </c>
      <c r="P12" s="30">
        <v>443</v>
      </c>
      <c r="Q12" s="22">
        <f t="shared" si="7"/>
        <v>52</v>
      </c>
      <c r="R12" s="20">
        <v>220</v>
      </c>
      <c r="S12" s="22"/>
      <c r="T12" s="22">
        <f t="shared" si="8"/>
        <v>220</v>
      </c>
      <c r="U12" s="22">
        <f t="shared" si="9"/>
        <v>52</v>
      </c>
      <c r="V12" s="20"/>
      <c r="X12" s="5"/>
      <c r="Y12" s="5"/>
      <c r="Z12" s="5"/>
      <c r="AA12" s="41"/>
      <c r="AB12" s="38"/>
      <c r="AC12" s="7"/>
    </row>
    <row r="13" s="1" customFormat="1" spans="1:29">
      <c r="A13" s="20">
        <v>4</v>
      </c>
      <c r="B13" s="21" t="s">
        <v>37</v>
      </c>
      <c r="C13" s="22">
        <v>1539.45</v>
      </c>
      <c r="D13" s="22">
        <v>244.49</v>
      </c>
      <c r="E13" s="22">
        <v>2174.26</v>
      </c>
      <c r="F13" s="22">
        <v>753.68</v>
      </c>
      <c r="G13" s="22">
        <v>2200</v>
      </c>
      <c r="H13" s="22">
        <f t="shared" si="3"/>
        <v>1847.34</v>
      </c>
      <c r="I13" s="22">
        <f t="shared" si="4"/>
        <v>2609.112</v>
      </c>
      <c r="J13" s="22">
        <f t="shared" si="5"/>
        <v>2640</v>
      </c>
      <c r="K13" s="29">
        <f t="shared" si="6"/>
        <v>0.412361557699178</v>
      </c>
      <c r="L13" s="20">
        <v>2</v>
      </c>
      <c r="M13" s="20">
        <v>1</v>
      </c>
      <c r="N13" s="22">
        <v>4135</v>
      </c>
      <c r="O13" s="22">
        <v>528</v>
      </c>
      <c r="P13" s="30">
        <v>256</v>
      </c>
      <c r="Q13" s="22">
        <f t="shared" si="7"/>
        <v>272</v>
      </c>
      <c r="R13" s="20">
        <v>165</v>
      </c>
      <c r="S13" s="22"/>
      <c r="T13" s="22">
        <f t="shared" si="8"/>
        <v>165</v>
      </c>
      <c r="U13" s="22">
        <f t="shared" si="9"/>
        <v>272</v>
      </c>
      <c r="V13" s="20"/>
      <c r="X13" s="5"/>
      <c r="Y13" s="5"/>
      <c r="Z13" s="5"/>
      <c r="AA13" s="41"/>
      <c r="AB13" s="38"/>
      <c r="AC13" s="7"/>
    </row>
    <row r="14" s="1" customFormat="1" spans="1:29">
      <c r="A14" s="20">
        <v>5</v>
      </c>
      <c r="B14" s="21" t="s">
        <v>38</v>
      </c>
      <c r="C14" s="22">
        <v>4114.38</v>
      </c>
      <c r="D14" s="22">
        <v>1371.03</v>
      </c>
      <c r="E14" s="22">
        <v>3820.11</v>
      </c>
      <c r="F14" s="22">
        <v>1231.86</v>
      </c>
      <c r="G14" s="22">
        <v>4100</v>
      </c>
      <c r="H14" s="22">
        <f t="shared" si="3"/>
        <v>4937.256</v>
      </c>
      <c r="I14" s="22">
        <f t="shared" si="4"/>
        <v>4584.132</v>
      </c>
      <c r="J14" s="22">
        <f t="shared" si="5"/>
        <v>4920</v>
      </c>
      <c r="K14" s="29">
        <f t="shared" si="6"/>
        <v>-0.0715223192801833</v>
      </c>
      <c r="L14" s="20">
        <v>1.5</v>
      </c>
      <c r="M14" s="20">
        <v>1</v>
      </c>
      <c r="N14" s="22">
        <v>4199</v>
      </c>
      <c r="O14" s="22">
        <v>536</v>
      </c>
      <c r="P14" s="30">
        <v>532</v>
      </c>
      <c r="Q14" s="22">
        <f t="shared" si="7"/>
        <v>4</v>
      </c>
      <c r="R14" s="20">
        <v>330</v>
      </c>
      <c r="S14" s="22"/>
      <c r="T14" s="22">
        <f t="shared" si="8"/>
        <v>330</v>
      </c>
      <c r="U14" s="22">
        <f t="shared" si="9"/>
        <v>4</v>
      </c>
      <c r="V14" s="20"/>
      <c r="X14" s="5"/>
      <c r="Y14" s="5"/>
      <c r="Z14" s="5"/>
      <c r="AA14" s="41"/>
      <c r="AB14" s="38"/>
      <c r="AC14" s="7"/>
    </row>
    <row r="15" s="1" customFormat="1" spans="1:29">
      <c r="A15" s="20">
        <v>6</v>
      </c>
      <c r="B15" s="21" t="s">
        <v>39</v>
      </c>
      <c r="C15" s="22">
        <v>2103.67</v>
      </c>
      <c r="D15" s="22">
        <v>741.05</v>
      </c>
      <c r="E15" s="22">
        <v>2395.02</v>
      </c>
      <c r="F15" s="22">
        <v>788.31</v>
      </c>
      <c r="G15" s="22">
        <v>2000</v>
      </c>
      <c r="H15" s="22">
        <f t="shared" si="3"/>
        <v>2524.404</v>
      </c>
      <c r="I15" s="22">
        <f t="shared" si="4"/>
        <v>2874.024</v>
      </c>
      <c r="J15" s="22">
        <f t="shared" si="5"/>
        <v>2400</v>
      </c>
      <c r="K15" s="29">
        <f t="shared" si="6"/>
        <v>0.138496056891052</v>
      </c>
      <c r="L15" s="20">
        <v>1.75</v>
      </c>
      <c r="M15" s="20">
        <v>1</v>
      </c>
      <c r="N15" s="22">
        <v>3207</v>
      </c>
      <c r="O15" s="22">
        <v>410</v>
      </c>
      <c r="P15" s="30">
        <v>264</v>
      </c>
      <c r="Q15" s="22">
        <f t="shared" si="7"/>
        <v>146</v>
      </c>
      <c r="R15" s="20">
        <v>200</v>
      </c>
      <c r="S15" s="22"/>
      <c r="T15" s="22">
        <f t="shared" si="8"/>
        <v>200</v>
      </c>
      <c r="U15" s="22">
        <f t="shared" si="9"/>
        <v>146</v>
      </c>
      <c r="V15" s="20"/>
      <c r="X15" s="5"/>
      <c r="Y15" s="5"/>
      <c r="Z15" s="5"/>
      <c r="AA15" s="41"/>
      <c r="AB15" s="38"/>
      <c r="AC15" s="7"/>
    </row>
    <row r="16" s="1" customFormat="1" spans="1:29">
      <c r="A16" s="20">
        <v>7</v>
      </c>
      <c r="B16" s="21" t="s">
        <v>40</v>
      </c>
      <c r="C16" s="22">
        <v>679.86</v>
      </c>
      <c r="D16" s="22">
        <v>241.9386</v>
      </c>
      <c r="E16" s="22">
        <v>645.34</v>
      </c>
      <c r="F16" s="22">
        <v>231.19</v>
      </c>
      <c r="G16" s="22">
        <v>650</v>
      </c>
      <c r="H16" s="22">
        <f t="shared" si="3"/>
        <v>815.832</v>
      </c>
      <c r="I16" s="22">
        <f t="shared" si="4"/>
        <v>774.408</v>
      </c>
      <c r="J16" s="22">
        <f t="shared" si="5"/>
        <v>780</v>
      </c>
      <c r="K16" s="29">
        <f t="shared" si="6"/>
        <v>-0.0507751595916806</v>
      </c>
      <c r="L16" s="20">
        <v>1.5</v>
      </c>
      <c r="M16" s="20">
        <v>1</v>
      </c>
      <c r="N16" s="22">
        <v>738</v>
      </c>
      <c r="O16" s="22">
        <v>94</v>
      </c>
      <c r="P16" s="30">
        <v>100</v>
      </c>
      <c r="Q16" s="22">
        <f t="shared" si="7"/>
        <v>-6</v>
      </c>
      <c r="R16" s="20">
        <v>77</v>
      </c>
      <c r="S16" s="22"/>
      <c r="T16" s="22">
        <f t="shared" si="8"/>
        <v>77</v>
      </c>
      <c r="U16" s="22">
        <f t="shared" si="9"/>
        <v>-6</v>
      </c>
      <c r="V16" s="20"/>
      <c r="X16" s="5"/>
      <c r="Y16" s="5"/>
      <c r="Z16" s="5"/>
      <c r="AA16" s="41"/>
      <c r="AB16" s="38"/>
      <c r="AC16" s="7"/>
    </row>
    <row r="17" s="1" customFormat="1" spans="1:29">
      <c r="A17" s="20">
        <v>8</v>
      </c>
      <c r="B17" s="23" t="s">
        <v>41</v>
      </c>
      <c r="C17" s="22">
        <v>185.51</v>
      </c>
      <c r="D17" s="22">
        <v>44.14</v>
      </c>
      <c r="E17" s="22">
        <v>212.34</v>
      </c>
      <c r="F17" s="22">
        <v>99.31</v>
      </c>
      <c r="G17" s="22">
        <v>200</v>
      </c>
      <c r="H17" s="22">
        <f t="shared" si="3"/>
        <v>222.612</v>
      </c>
      <c r="I17" s="22">
        <f t="shared" si="4"/>
        <v>254.808</v>
      </c>
      <c r="J17" s="22">
        <f t="shared" si="5"/>
        <v>240</v>
      </c>
      <c r="K17" s="29">
        <f t="shared" si="6"/>
        <v>0.144628321923346</v>
      </c>
      <c r="L17" s="20">
        <v>1.75</v>
      </c>
      <c r="M17" s="20">
        <v>1</v>
      </c>
      <c r="N17" s="22">
        <v>362</v>
      </c>
      <c r="O17" s="22">
        <v>46</v>
      </c>
      <c r="P17" s="30">
        <v>47</v>
      </c>
      <c r="Q17" s="22">
        <f t="shared" si="7"/>
        <v>-1</v>
      </c>
      <c r="R17" s="20">
        <v>18</v>
      </c>
      <c r="S17" s="22"/>
      <c r="T17" s="22">
        <f t="shared" si="8"/>
        <v>18</v>
      </c>
      <c r="U17" s="22">
        <f t="shared" si="9"/>
        <v>-1</v>
      </c>
      <c r="V17" s="20"/>
      <c r="X17" s="5"/>
      <c r="Y17" s="5"/>
      <c r="Z17" s="5"/>
      <c r="AA17" s="41"/>
      <c r="AB17" s="38"/>
      <c r="AC17" s="7"/>
    </row>
    <row r="18" s="1" customFormat="1" spans="1:29">
      <c r="A18" s="20">
        <v>9</v>
      </c>
      <c r="B18" s="23" t="s">
        <v>42</v>
      </c>
      <c r="C18" s="22">
        <v>218.87</v>
      </c>
      <c r="D18" s="22">
        <v>52.81</v>
      </c>
      <c r="E18" s="22">
        <v>0</v>
      </c>
      <c r="F18" s="22">
        <v>0</v>
      </c>
      <c r="G18" s="22">
        <v>0</v>
      </c>
      <c r="H18" s="22">
        <f t="shared" si="3"/>
        <v>262.644</v>
      </c>
      <c r="I18" s="22">
        <f t="shared" si="4"/>
        <v>0</v>
      </c>
      <c r="J18" s="22">
        <f t="shared" si="5"/>
        <v>0</v>
      </c>
      <c r="K18" s="29"/>
      <c r="L18" s="20"/>
      <c r="M18" s="20">
        <v>1</v>
      </c>
      <c r="N18" s="22">
        <v>0</v>
      </c>
      <c r="O18" s="22">
        <v>0</v>
      </c>
      <c r="P18" s="31">
        <v>37</v>
      </c>
      <c r="Q18" s="22">
        <f t="shared" si="7"/>
        <v>-37</v>
      </c>
      <c r="R18" s="20">
        <v>0</v>
      </c>
      <c r="S18" s="22"/>
      <c r="T18" s="22">
        <f t="shared" si="8"/>
        <v>0</v>
      </c>
      <c r="U18" s="22">
        <f t="shared" si="9"/>
        <v>-37</v>
      </c>
      <c r="V18" s="20"/>
      <c r="X18" s="5"/>
      <c r="Y18" s="5"/>
      <c r="Z18" s="5"/>
      <c r="AA18" s="41"/>
      <c r="AB18" s="38"/>
      <c r="AC18" s="7"/>
    </row>
    <row r="19" s="1" customFormat="1" spans="1:29">
      <c r="A19" s="20">
        <v>10</v>
      </c>
      <c r="B19" s="23" t="s">
        <v>43</v>
      </c>
      <c r="C19" s="22">
        <v>606.56</v>
      </c>
      <c r="D19" s="22">
        <v>180.24</v>
      </c>
      <c r="E19" s="22">
        <v>887.89</v>
      </c>
      <c r="F19" s="22">
        <v>306.45</v>
      </c>
      <c r="G19" s="22">
        <v>1000</v>
      </c>
      <c r="H19" s="22">
        <f t="shared" si="3"/>
        <v>727.872</v>
      </c>
      <c r="I19" s="22">
        <f t="shared" si="4"/>
        <v>1065.468</v>
      </c>
      <c r="J19" s="22">
        <f t="shared" si="5"/>
        <v>1200</v>
      </c>
      <c r="K19" s="29">
        <f t="shared" ref="K19:K22" si="10">(I19-H19)/H19</f>
        <v>0.463812318649433</v>
      </c>
      <c r="L19" s="20">
        <v>2</v>
      </c>
      <c r="M19" s="20">
        <v>1</v>
      </c>
      <c r="N19" s="22">
        <v>1592</v>
      </c>
      <c r="O19" s="22">
        <v>203</v>
      </c>
      <c r="P19" s="30">
        <v>195</v>
      </c>
      <c r="Q19" s="22">
        <f t="shared" si="7"/>
        <v>8</v>
      </c>
      <c r="R19" s="20">
        <v>110</v>
      </c>
      <c r="S19" s="22"/>
      <c r="T19" s="22">
        <f t="shared" si="8"/>
        <v>110</v>
      </c>
      <c r="U19" s="22">
        <f t="shared" si="9"/>
        <v>8</v>
      </c>
      <c r="V19" s="20"/>
      <c r="X19" s="5"/>
      <c r="Y19" s="5"/>
      <c r="Z19" s="5"/>
      <c r="AA19" s="41"/>
      <c r="AB19" s="38"/>
      <c r="AC19" s="7"/>
    </row>
    <row r="20" s="1" customFormat="1" spans="1:29">
      <c r="A20" s="20">
        <v>11</v>
      </c>
      <c r="B20" s="23" t="s">
        <v>44</v>
      </c>
      <c r="C20" s="22">
        <v>451.7</v>
      </c>
      <c r="D20" s="22">
        <v>141.24</v>
      </c>
      <c r="E20" s="22">
        <v>239.85</v>
      </c>
      <c r="F20" s="22">
        <v>104.68</v>
      </c>
      <c r="G20" s="22">
        <v>500</v>
      </c>
      <c r="H20" s="22">
        <f t="shared" si="3"/>
        <v>542.04</v>
      </c>
      <c r="I20" s="22">
        <f t="shared" si="4"/>
        <v>287.82</v>
      </c>
      <c r="J20" s="22">
        <f t="shared" si="5"/>
        <v>600</v>
      </c>
      <c r="K20" s="29">
        <f t="shared" si="10"/>
        <v>-0.469005977418641</v>
      </c>
      <c r="L20" s="20">
        <v>2</v>
      </c>
      <c r="M20" s="20">
        <v>1</v>
      </c>
      <c r="N20" s="22">
        <v>0</v>
      </c>
      <c r="O20" s="22">
        <v>0</v>
      </c>
      <c r="P20" s="30">
        <v>100</v>
      </c>
      <c r="Q20" s="22">
        <f t="shared" si="7"/>
        <v>-100</v>
      </c>
      <c r="R20" s="20">
        <v>35</v>
      </c>
      <c r="S20" s="22"/>
      <c r="T20" s="22">
        <f t="shared" si="8"/>
        <v>35</v>
      </c>
      <c r="U20" s="22">
        <f t="shared" si="9"/>
        <v>-100</v>
      </c>
      <c r="V20" s="20"/>
      <c r="X20" s="5"/>
      <c r="Y20" s="5"/>
      <c r="Z20" s="5"/>
      <c r="AA20" s="41"/>
      <c r="AB20" s="38"/>
      <c r="AC20" s="7"/>
    </row>
    <row r="21" s="1" customFormat="1" spans="1:29">
      <c r="A21" s="20">
        <v>12</v>
      </c>
      <c r="B21" s="23" t="s">
        <v>45</v>
      </c>
      <c r="C21" s="22">
        <v>396.4</v>
      </c>
      <c r="D21" s="22">
        <v>39.26</v>
      </c>
      <c r="E21" s="22">
        <v>197.18</v>
      </c>
      <c r="F21" s="22">
        <v>70.69</v>
      </c>
      <c r="G21" s="22">
        <v>500</v>
      </c>
      <c r="H21" s="22">
        <f t="shared" si="3"/>
        <v>475.68</v>
      </c>
      <c r="I21" s="22">
        <f t="shared" si="4"/>
        <v>236.616</v>
      </c>
      <c r="J21" s="22">
        <f t="shared" si="5"/>
        <v>600</v>
      </c>
      <c r="K21" s="29">
        <f t="shared" si="10"/>
        <v>-0.502573158425833</v>
      </c>
      <c r="L21" s="20">
        <v>2</v>
      </c>
      <c r="M21" s="20">
        <v>1</v>
      </c>
      <c r="N21" s="22">
        <v>45</v>
      </c>
      <c r="O21" s="22">
        <v>6</v>
      </c>
      <c r="P21" s="30">
        <v>158</v>
      </c>
      <c r="Q21" s="22">
        <f t="shared" si="7"/>
        <v>-152</v>
      </c>
      <c r="R21" s="20">
        <v>88</v>
      </c>
      <c r="S21" s="22"/>
      <c r="T21" s="22">
        <f t="shared" si="8"/>
        <v>88</v>
      </c>
      <c r="U21" s="22">
        <f t="shared" si="9"/>
        <v>-152</v>
      </c>
      <c r="V21" s="20"/>
      <c r="X21" s="5"/>
      <c r="Y21" s="5"/>
      <c r="Z21" s="5"/>
      <c r="AA21" s="41"/>
      <c r="AB21" s="38"/>
      <c r="AC21" s="7"/>
    </row>
    <row r="22" s="1" customFormat="1" spans="1:29">
      <c r="A22" s="20">
        <v>13</v>
      </c>
      <c r="B22" s="21" t="s">
        <v>46</v>
      </c>
      <c r="C22" s="22">
        <v>1047.44</v>
      </c>
      <c r="D22" s="22">
        <v>280.23</v>
      </c>
      <c r="E22" s="22">
        <v>910.95</v>
      </c>
      <c r="F22" s="22">
        <v>323.51</v>
      </c>
      <c r="G22" s="22">
        <v>940</v>
      </c>
      <c r="H22" s="22">
        <f t="shared" si="3"/>
        <v>1256.928</v>
      </c>
      <c r="I22" s="22">
        <f t="shared" si="4"/>
        <v>1093.14</v>
      </c>
      <c r="J22" s="22">
        <f t="shared" si="5"/>
        <v>1128</v>
      </c>
      <c r="K22" s="29">
        <f t="shared" si="10"/>
        <v>-0.130308179943481</v>
      </c>
      <c r="L22" s="20">
        <v>1.75</v>
      </c>
      <c r="M22" s="20">
        <v>1</v>
      </c>
      <c r="N22" s="22">
        <v>1035</v>
      </c>
      <c r="O22" s="22">
        <v>132</v>
      </c>
      <c r="P22" s="31">
        <v>193</v>
      </c>
      <c r="Q22" s="22">
        <f t="shared" si="7"/>
        <v>-61</v>
      </c>
      <c r="R22" s="20">
        <v>104</v>
      </c>
      <c r="S22" s="22"/>
      <c r="T22" s="22">
        <f t="shared" si="8"/>
        <v>104</v>
      </c>
      <c r="U22" s="22">
        <f t="shared" si="9"/>
        <v>-61</v>
      </c>
      <c r="V22" s="20"/>
      <c r="X22" s="5"/>
      <c r="Y22" s="5"/>
      <c r="Z22" s="5"/>
      <c r="AA22" s="41"/>
      <c r="AB22" s="38"/>
      <c r="AC22" s="7"/>
    </row>
    <row r="23" s="1" customFormat="1" spans="1:29">
      <c r="A23" s="20">
        <v>14</v>
      </c>
      <c r="B23" s="21" t="s">
        <v>47</v>
      </c>
      <c r="C23" s="22">
        <v>113.86</v>
      </c>
      <c r="D23" s="22">
        <v>32.97</v>
      </c>
      <c r="E23" s="22">
        <v>0</v>
      </c>
      <c r="F23" s="22">
        <v>0</v>
      </c>
      <c r="G23" s="22">
        <v>0</v>
      </c>
      <c r="H23" s="22">
        <f t="shared" si="3"/>
        <v>136.632</v>
      </c>
      <c r="I23" s="22">
        <f t="shared" si="4"/>
        <v>0</v>
      </c>
      <c r="J23" s="22">
        <f t="shared" si="5"/>
        <v>0</v>
      </c>
      <c r="K23" s="29"/>
      <c r="L23" s="20"/>
      <c r="M23" s="20">
        <v>1</v>
      </c>
      <c r="N23" s="22">
        <v>0</v>
      </c>
      <c r="O23" s="22">
        <v>0</v>
      </c>
      <c r="P23" s="31">
        <v>16</v>
      </c>
      <c r="Q23" s="22">
        <f t="shared" si="7"/>
        <v>-16</v>
      </c>
      <c r="R23" s="20">
        <v>0</v>
      </c>
      <c r="S23" s="22"/>
      <c r="T23" s="22">
        <f t="shared" si="8"/>
        <v>0</v>
      </c>
      <c r="U23" s="22">
        <f t="shared" si="9"/>
        <v>-16</v>
      </c>
      <c r="V23" s="20"/>
      <c r="X23" s="5"/>
      <c r="Y23" s="5"/>
      <c r="Z23" s="5"/>
      <c r="AA23" s="41"/>
      <c r="AB23" s="38"/>
      <c r="AC23" s="7"/>
    </row>
    <row r="24" s="1" customFormat="1" spans="1:29">
      <c r="A24" s="20">
        <v>15</v>
      </c>
      <c r="B24" s="21" t="s">
        <v>48</v>
      </c>
      <c r="C24" s="22">
        <v>411.03</v>
      </c>
      <c r="D24" s="22">
        <v>139.88</v>
      </c>
      <c r="E24" s="22">
        <v>53.22</v>
      </c>
      <c r="F24" s="22">
        <v>37.81</v>
      </c>
      <c r="G24" s="22">
        <v>900</v>
      </c>
      <c r="H24" s="22">
        <f t="shared" si="3"/>
        <v>493.236</v>
      </c>
      <c r="I24" s="22">
        <f t="shared" si="4"/>
        <v>63.864</v>
      </c>
      <c r="J24" s="22">
        <f t="shared" si="5"/>
        <v>1080</v>
      </c>
      <c r="K24" s="29">
        <f t="shared" ref="K24:K28" si="11">(I24-H24)/H24</f>
        <v>-0.870520399970805</v>
      </c>
      <c r="L24" s="20">
        <v>2</v>
      </c>
      <c r="M24" s="20">
        <v>1</v>
      </c>
      <c r="N24" s="22">
        <v>0</v>
      </c>
      <c r="O24" s="22">
        <v>0</v>
      </c>
      <c r="P24" s="31">
        <v>134</v>
      </c>
      <c r="Q24" s="22">
        <f t="shared" si="7"/>
        <v>-134</v>
      </c>
      <c r="R24" s="20">
        <v>68</v>
      </c>
      <c r="S24" s="22"/>
      <c r="T24" s="22">
        <f t="shared" si="8"/>
        <v>68</v>
      </c>
      <c r="U24" s="22">
        <f t="shared" si="9"/>
        <v>-134</v>
      </c>
      <c r="V24" s="20"/>
      <c r="X24" s="5"/>
      <c r="Y24" s="5"/>
      <c r="Z24" s="5"/>
      <c r="AA24" s="41"/>
      <c r="AB24" s="38"/>
      <c r="AC24" s="7"/>
    </row>
    <row r="25" s="1" customFormat="1" spans="1:29">
      <c r="A25" s="20">
        <v>16</v>
      </c>
      <c r="B25" s="21" t="s">
        <v>49</v>
      </c>
      <c r="C25" s="22">
        <v>201.39</v>
      </c>
      <c r="D25" s="22">
        <v>74.66</v>
      </c>
      <c r="E25" s="22">
        <v>392.85</v>
      </c>
      <c r="F25" s="22">
        <v>171.16</v>
      </c>
      <c r="G25" s="22">
        <v>700</v>
      </c>
      <c r="H25" s="22">
        <f t="shared" si="3"/>
        <v>241.668</v>
      </c>
      <c r="I25" s="22">
        <f t="shared" si="4"/>
        <v>471.42</v>
      </c>
      <c r="J25" s="22">
        <f t="shared" si="5"/>
        <v>840</v>
      </c>
      <c r="K25" s="29">
        <f t="shared" si="11"/>
        <v>0.950692685833458</v>
      </c>
      <c r="L25" s="20">
        <v>2</v>
      </c>
      <c r="M25" s="20">
        <v>1</v>
      </c>
      <c r="N25" s="22">
        <v>846</v>
      </c>
      <c r="O25" s="22">
        <v>108</v>
      </c>
      <c r="P25" s="31">
        <v>214</v>
      </c>
      <c r="Q25" s="22">
        <f t="shared" si="7"/>
        <v>-106</v>
      </c>
      <c r="R25" s="20">
        <v>165</v>
      </c>
      <c r="S25" s="22"/>
      <c r="T25" s="22">
        <f t="shared" si="8"/>
        <v>165</v>
      </c>
      <c r="U25" s="22">
        <f t="shared" si="9"/>
        <v>-106</v>
      </c>
      <c r="V25" s="20"/>
      <c r="X25" s="5"/>
      <c r="Y25" s="5"/>
      <c r="Z25" s="5"/>
      <c r="AA25" s="41"/>
      <c r="AB25" s="38"/>
      <c r="AC25" s="7"/>
    </row>
    <row r="26" s="1" customFormat="1" spans="1:29">
      <c r="A26" s="20">
        <v>17</v>
      </c>
      <c r="B26" s="21" t="s">
        <v>50</v>
      </c>
      <c r="C26" s="22">
        <v>548.45</v>
      </c>
      <c r="D26" s="22">
        <v>212.184913635139</v>
      </c>
      <c r="E26" s="22">
        <v>497.25</v>
      </c>
      <c r="F26" s="22">
        <v>124.04</v>
      </c>
      <c r="G26" s="22">
        <v>700</v>
      </c>
      <c r="H26" s="22">
        <f t="shared" si="3"/>
        <v>658.14</v>
      </c>
      <c r="I26" s="22">
        <f t="shared" si="4"/>
        <v>596.7</v>
      </c>
      <c r="J26" s="22">
        <f t="shared" si="5"/>
        <v>840</v>
      </c>
      <c r="K26" s="29">
        <f t="shared" si="11"/>
        <v>-0.0933539976296837</v>
      </c>
      <c r="L26" s="20">
        <v>1.5</v>
      </c>
      <c r="M26" s="20">
        <v>1</v>
      </c>
      <c r="N26" s="22">
        <v>434</v>
      </c>
      <c r="O26" s="22">
        <v>55</v>
      </c>
      <c r="P26" s="30">
        <v>117</v>
      </c>
      <c r="Q26" s="22">
        <f t="shared" si="7"/>
        <v>-62</v>
      </c>
      <c r="R26" s="20">
        <v>77</v>
      </c>
      <c r="S26" s="22"/>
      <c r="T26" s="22">
        <f t="shared" si="8"/>
        <v>77</v>
      </c>
      <c r="U26" s="22">
        <f t="shared" si="9"/>
        <v>-62</v>
      </c>
      <c r="V26" s="20"/>
      <c r="X26" s="5"/>
      <c r="Y26" s="5"/>
      <c r="Z26" s="5"/>
      <c r="AA26" s="41"/>
      <c r="AB26" s="38"/>
      <c r="AC26" s="7"/>
    </row>
    <row r="27" s="1" customFormat="1" spans="1:29">
      <c r="A27" s="20">
        <v>18</v>
      </c>
      <c r="B27" s="21" t="s">
        <v>51</v>
      </c>
      <c r="C27" s="22">
        <v>158.85</v>
      </c>
      <c r="D27" s="22">
        <v>46.7</v>
      </c>
      <c r="E27" s="22">
        <v>234.54</v>
      </c>
      <c r="F27" s="22">
        <v>97.35</v>
      </c>
      <c r="G27" s="22">
        <v>460</v>
      </c>
      <c r="H27" s="22">
        <f t="shared" si="3"/>
        <v>190.62</v>
      </c>
      <c r="I27" s="22">
        <f t="shared" si="4"/>
        <v>281.448</v>
      </c>
      <c r="J27" s="22">
        <f t="shared" si="5"/>
        <v>552</v>
      </c>
      <c r="K27" s="29">
        <f t="shared" si="11"/>
        <v>0.476487252124646</v>
      </c>
      <c r="L27" s="20">
        <v>2</v>
      </c>
      <c r="M27" s="20">
        <v>1</v>
      </c>
      <c r="N27" s="22">
        <v>448</v>
      </c>
      <c r="O27" s="22">
        <v>57</v>
      </c>
      <c r="P27" s="30">
        <v>39</v>
      </c>
      <c r="Q27" s="22">
        <f t="shared" si="7"/>
        <v>18</v>
      </c>
      <c r="R27" s="20">
        <v>40</v>
      </c>
      <c r="S27" s="22"/>
      <c r="T27" s="22">
        <f t="shared" si="8"/>
        <v>40</v>
      </c>
      <c r="U27" s="22">
        <f t="shared" si="9"/>
        <v>18</v>
      </c>
      <c r="V27" s="20"/>
      <c r="X27" s="5"/>
      <c r="Y27" s="5"/>
      <c r="Z27" s="5"/>
      <c r="AA27" s="41"/>
      <c r="AB27" s="38"/>
      <c r="AC27" s="7"/>
    </row>
    <row r="28" s="1" customFormat="1" spans="1:29">
      <c r="A28" s="20">
        <v>19</v>
      </c>
      <c r="B28" s="21" t="s">
        <v>52</v>
      </c>
      <c r="C28" s="22">
        <v>493.1</v>
      </c>
      <c r="D28" s="22">
        <v>282.6</v>
      </c>
      <c r="E28" s="22">
        <v>654.56</v>
      </c>
      <c r="F28" s="22">
        <v>187.86</v>
      </c>
      <c r="G28" s="22">
        <v>750</v>
      </c>
      <c r="H28" s="22">
        <f t="shared" si="3"/>
        <v>591.72</v>
      </c>
      <c r="I28" s="22">
        <f t="shared" si="4"/>
        <v>785.472</v>
      </c>
      <c r="J28" s="22">
        <f t="shared" si="5"/>
        <v>900</v>
      </c>
      <c r="K28" s="29">
        <f t="shared" si="11"/>
        <v>0.327438653417156</v>
      </c>
      <c r="L28" s="20">
        <v>2</v>
      </c>
      <c r="M28" s="20">
        <v>1</v>
      </c>
      <c r="N28" s="22">
        <v>837</v>
      </c>
      <c r="O28" s="22">
        <v>107</v>
      </c>
      <c r="P28" s="31">
        <v>151</v>
      </c>
      <c r="Q28" s="22">
        <f t="shared" si="7"/>
        <v>-44</v>
      </c>
      <c r="R28" s="20">
        <v>83</v>
      </c>
      <c r="S28" s="22"/>
      <c r="T28" s="22">
        <f t="shared" si="8"/>
        <v>83</v>
      </c>
      <c r="U28" s="22">
        <f t="shared" si="9"/>
        <v>-44</v>
      </c>
      <c r="V28" s="20"/>
      <c r="X28" s="5"/>
      <c r="Y28" s="5"/>
      <c r="Z28" s="5"/>
      <c r="AA28" s="41"/>
      <c r="AB28" s="38"/>
      <c r="AC28" s="7"/>
    </row>
    <row r="29" s="1" customFormat="1" spans="1:29">
      <c r="A29" s="20">
        <v>20</v>
      </c>
      <c r="B29" s="21" t="s">
        <v>53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3"/>
        <v>0</v>
      </c>
      <c r="I29" s="22">
        <f t="shared" si="4"/>
        <v>0</v>
      </c>
      <c r="J29" s="22">
        <f t="shared" si="5"/>
        <v>0</v>
      </c>
      <c r="K29" s="29"/>
      <c r="L29" s="20"/>
      <c r="M29" s="20">
        <v>1</v>
      </c>
      <c r="N29" s="22">
        <v>0</v>
      </c>
      <c r="O29" s="22">
        <v>0</v>
      </c>
      <c r="P29" s="31">
        <v>9</v>
      </c>
      <c r="Q29" s="22">
        <f t="shared" si="7"/>
        <v>-9</v>
      </c>
      <c r="R29" s="20">
        <v>9</v>
      </c>
      <c r="S29" s="22"/>
      <c r="T29" s="22">
        <f t="shared" si="8"/>
        <v>9</v>
      </c>
      <c r="U29" s="22">
        <f t="shared" si="9"/>
        <v>-9</v>
      </c>
      <c r="V29" s="20"/>
      <c r="X29" s="5"/>
      <c r="Y29" s="5"/>
      <c r="Z29" s="5"/>
      <c r="AA29" s="41"/>
      <c r="AB29" s="38"/>
      <c r="AC29" s="7"/>
    </row>
    <row r="30" s="1" customFormat="1" spans="1:29">
      <c r="A30" s="20">
        <v>21</v>
      </c>
      <c r="B30" s="21" t="s">
        <v>54</v>
      </c>
      <c r="C30" s="22">
        <v>28.44</v>
      </c>
      <c r="D30" s="22">
        <v>15.29</v>
      </c>
      <c r="E30" s="22">
        <v>172.75</v>
      </c>
      <c r="F30" s="22">
        <v>38.8</v>
      </c>
      <c r="G30" s="22">
        <v>170</v>
      </c>
      <c r="H30" s="22">
        <f t="shared" si="3"/>
        <v>34.128</v>
      </c>
      <c r="I30" s="22">
        <f t="shared" si="4"/>
        <v>207.3</v>
      </c>
      <c r="J30" s="22">
        <f t="shared" si="5"/>
        <v>204</v>
      </c>
      <c r="K30" s="29">
        <f t="shared" ref="K30:K32" si="12">(I30-H30)/H30</f>
        <v>5.07419127988748</v>
      </c>
      <c r="L30" s="20">
        <v>2</v>
      </c>
      <c r="M30" s="20">
        <v>1</v>
      </c>
      <c r="N30" s="22">
        <v>416</v>
      </c>
      <c r="O30" s="22">
        <v>53</v>
      </c>
      <c r="P30" s="31">
        <v>38</v>
      </c>
      <c r="Q30" s="22">
        <f t="shared" si="7"/>
        <v>15</v>
      </c>
      <c r="R30" s="20">
        <v>17</v>
      </c>
      <c r="S30" s="22"/>
      <c r="T30" s="22">
        <f t="shared" si="8"/>
        <v>17</v>
      </c>
      <c r="U30" s="22">
        <f t="shared" si="9"/>
        <v>15</v>
      </c>
      <c r="V30" s="20"/>
      <c r="X30" s="5"/>
      <c r="Y30" s="5"/>
      <c r="Z30" s="5"/>
      <c r="AA30" s="41"/>
      <c r="AB30" s="38"/>
      <c r="AC30" s="7"/>
    </row>
    <row r="31" s="1" customFormat="1" spans="1:29">
      <c r="A31" s="20">
        <v>22</v>
      </c>
      <c r="B31" s="21" t="s">
        <v>55</v>
      </c>
      <c r="C31" s="22">
        <v>205.13</v>
      </c>
      <c r="D31" s="22">
        <v>43.73</v>
      </c>
      <c r="E31" s="22">
        <v>272.25</v>
      </c>
      <c r="F31" s="22">
        <v>82.77</v>
      </c>
      <c r="G31" s="22">
        <v>350</v>
      </c>
      <c r="H31" s="22">
        <f t="shared" si="3"/>
        <v>246.156</v>
      </c>
      <c r="I31" s="22">
        <f t="shared" si="4"/>
        <v>326.7</v>
      </c>
      <c r="J31" s="22">
        <f t="shared" si="5"/>
        <v>420</v>
      </c>
      <c r="K31" s="29">
        <f t="shared" si="12"/>
        <v>0.327207136937552</v>
      </c>
      <c r="L31" s="20">
        <v>2</v>
      </c>
      <c r="M31" s="20">
        <v>1</v>
      </c>
      <c r="N31" s="22">
        <v>466</v>
      </c>
      <c r="O31" s="22">
        <v>59</v>
      </c>
      <c r="P31" s="31">
        <v>50</v>
      </c>
      <c r="Q31" s="22">
        <f t="shared" si="7"/>
        <v>9</v>
      </c>
      <c r="R31" s="20">
        <v>28</v>
      </c>
      <c r="S31" s="22"/>
      <c r="T31" s="22">
        <f t="shared" si="8"/>
        <v>28</v>
      </c>
      <c r="U31" s="22">
        <f t="shared" si="9"/>
        <v>9</v>
      </c>
      <c r="V31" s="20"/>
      <c r="X31" s="5"/>
      <c r="Y31" s="5"/>
      <c r="Z31" s="5"/>
      <c r="AA31" s="41"/>
      <c r="AB31" s="38"/>
      <c r="AC31" s="7"/>
    </row>
    <row r="32" s="1" customFormat="1" spans="1:29">
      <c r="A32" s="20">
        <v>23</v>
      </c>
      <c r="B32" s="23" t="s">
        <v>56</v>
      </c>
      <c r="C32" s="22">
        <v>100.31</v>
      </c>
      <c r="D32" s="22">
        <v>24.8</v>
      </c>
      <c r="E32" s="22">
        <v>226.01</v>
      </c>
      <c r="F32" s="22">
        <v>74.1224</v>
      </c>
      <c r="G32" s="22">
        <v>190</v>
      </c>
      <c r="H32" s="22">
        <f t="shared" si="3"/>
        <v>120.372</v>
      </c>
      <c r="I32" s="22">
        <f t="shared" si="4"/>
        <v>271.212</v>
      </c>
      <c r="J32" s="22">
        <f t="shared" si="5"/>
        <v>228</v>
      </c>
      <c r="K32" s="29">
        <f t="shared" si="12"/>
        <v>1.25311534243844</v>
      </c>
      <c r="L32" s="20">
        <v>2</v>
      </c>
      <c r="M32" s="20">
        <v>1</v>
      </c>
      <c r="N32" s="22">
        <v>496</v>
      </c>
      <c r="O32" s="22">
        <v>63</v>
      </c>
      <c r="P32" s="32">
        <v>29</v>
      </c>
      <c r="Q32" s="22">
        <f t="shared" si="7"/>
        <v>34</v>
      </c>
      <c r="R32" s="20">
        <v>11</v>
      </c>
      <c r="S32" s="22"/>
      <c r="T32" s="22">
        <f t="shared" si="8"/>
        <v>11</v>
      </c>
      <c r="U32" s="22">
        <f t="shared" si="9"/>
        <v>34</v>
      </c>
      <c r="V32" s="20"/>
      <c r="X32" s="5"/>
      <c r="Y32" s="5"/>
      <c r="Z32" s="5"/>
      <c r="AA32" s="41"/>
      <c r="AB32" s="38"/>
      <c r="AC32" s="7"/>
    </row>
    <row r="33" s="1" customFormat="1" spans="1:29">
      <c r="A33" s="20">
        <v>24</v>
      </c>
      <c r="B33" s="23" t="s">
        <v>57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3"/>
        <v>0</v>
      </c>
      <c r="I33" s="22">
        <f t="shared" si="4"/>
        <v>0</v>
      </c>
      <c r="J33" s="22">
        <f t="shared" si="5"/>
        <v>0</v>
      </c>
      <c r="K33" s="29"/>
      <c r="L33" s="20"/>
      <c r="M33" s="20"/>
      <c r="N33" s="22">
        <v>0</v>
      </c>
      <c r="O33" s="22">
        <v>0</v>
      </c>
      <c r="P33" s="31">
        <v>9</v>
      </c>
      <c r="Q33" s="22">
        <f t="shared" si="7"/>
        <v>-9</v>
      </c>
      <c r="R33" s="20">
        <v>6</v>
      </c>
      <c r="S33" s="22"/>
      <c r="T33" s="22">
        <f t="shared" si="8"/>
        <v>6</v>
      </c>
      <c r="U33" s="22">
        <f t="shared" si="9"/>
        <v>-9</v>
      </c>
      <c r="V33" s="20"/>
      <c r="X33" s="5"/>
      <c r="Y33" s="5"/>
      <c r="Z33" s="5"/>
      <c r="AA33" s="41"/>
      <c r="AB33" s="38"/>
      <c r="AC33" s="7"/>
    </row>
    <row r="34" s="1" customFormat="1" spans="1:29">
      <c r="A34" s="20">
        <v>25</v>
      </c>
      <c r="B34" s="23" t="s">
        <v>58</v>
      </c>
      <c r="C34" s="22">
        <v>0</v>
      </c>
      <c r="D34" s="22">
        <v>0</v>
      </c>
      <c r="E34" s="22">
        <v>0</v>
      </c>
      <c r="F34" s="22">
        <v>0</v>
      </c>
      <c r="G34" s="22">
        <v>220</v>
      </c>
      <c r="H34" s="22">
        <f t="shared" si="3"/>
        <v>0</v>
      </c>
      <c r="I34" s="22">
        <f t="shared" si="4"/>
        <v>0</v>
      </c>
      <c r="J34" s="22">
        <f t="shared" si="5"/>
        <v>264</v>
      </c>
      <c r="K34" s="29"/>
      <c r="L34" s="20"/>
      <c r="M34" s="20">
        <v>1</v>
      </c>
      <c r="N34" s="22">
        <v>0</v>
      </c>
      <c r="O34" s="22">
        <v>0</v>
      </c>
      <c r="P34" s="30">
        <v>11</v>
      </c>
      <c r="Q34" s="22">
        <f t="shared" si="7"/>
        <v>-11</v>
      </c>
      <c r="R34" s="20">
        <v>20</v>
      </c>
      <c r="S34" s="22"/>
      <c r="T34" s="22">
        <f t="shared" si="8"/>
        <v>20</v>
      </c>
      <c r="U34" s="22">
        <f t="shared" si="9"/>
        <v>-11</v>
      </c>
      <c r="V34" s="21"/>
      <c r="X34" s="5"/>
      <c r="Y34" s="5"/>
      <c r="Z34" s="5"/>
      <c r="AA34" s="41"/>
      <c r="AB34" s="38"/>
      <c r="AC34" s="7"/>
    </row>
    <row r="35" s="1" customFormat="1" spans="1:29">
      <c r="A35" s="20">
        <v>26</v>
      </c>
      <c r="B35" s="21" t="s">
        <v>59</v>
      </c>
      <c r="C35" s="22">
        <v>39.18</v>
      </c>
      <c r="D35" s="22">
        <v>20.87</v>
      </c>
      <c r="E35" s="22">
        <v>166.52</v>
      </c>
      <c r="F35" s="22">
        <v>43.77</v>
      </c>
      <c r="G35" s="22">
        <v>150</v>
      </c>
      <c r="H35" s="22">
        <f t="shared" si="3"/>
        <v>47.016</v>
      </c>
      <c r="I35" s="22">
        <f t="shared" si="4"/>
        <v>199.824</v>
      </c>
      <c r="J35" s="22">
        <f t="shared" si="5"/>
        <v>180</v>
      </c>
      <c r="K35" s="29">
        <f t="shared" ref="K35:K40" si="13">(I35-H35)/H35</f>
        <v>3.25012761613068</v>
      </c>
      <c r="L35" s="20">
        <v>2</v>
      </c>
      <c r="M35" s="20">
        <v>1</v>
      </c>
      <c r="N35" s="22">
        <v>387</v>
      </c>
      <c r="O35" s="22">
        <v>49</v>
      </c>
      <c r="P35" s="31">
        <v>27</v>
      </c>
      <c r="Q35" s="22">
        <f t="shared" si="7"/>
        <v>22</v>
      </c>
      <c r="R35" s="20">
        <v>17</v>
      </c>
      <c r="S35" s="22"/>
      <c r="T35" s="22">
        <f t="shared" si="8"/>
        <v>17</v>
      </c>
      <c r="U35" s="22">
        <f t="shared" si="9"/>
        <v>22</v>
      </c>
      <c r="V35" s="20"/>
      <c r="X35" s="5"/>
      <c r="Y35" s="5"/>
      <c r="Z35" s="5"/>
      <c r="AA35" s="41"/>
      <c r="AB35" s="38"/>
      <c r="AC35" s="7"/>
    </row>
    <row r="36" s="1" customFormat="1" spans="1:29">
      <c r="A36" s="20">
        <v>27</v>
      </c>
      <c r="B36" s="23" t="s">
        <v>60</v>
      </c>
      <c r="C36" s="22">
        <v>213.78</v>
      </c>
      <c r="D36" s="22">
        <v>78.07</v>
      </c>
      <c r="E36" s="22">
        <v>318.45</v>
      </c>
      <c r="F36" s="22">
        <v>88.58</v>
      </c>
      <c r="G36" s="22">
        <v>380</v>
      </c>
      <c r="H36" s="22">
        <f t="shared" si="3"/>
        <v>256.536</v>
      </c>
      <c r="I36" s="22">
        <f t="shared" si="4"/>
        <v>382.14</v>
      </c>
      <c r="J36" s="22">
        <f t="shared" si="5"/>
        <v>456</v>
      </c>
      <c r="K36" s="29">
        <f t="shared" si="13"/>
        <v>0.489615492562447</v>
      </c>
      <c r="L36" s="20">
        <v>2</v>
      </c>
      <c r="M36" s="20">
        <v>1</v>
      </c>
      <c r="N36" s="22">
        <v>524</v>
      </c>
      <c r="O36" s="22">
        <v>67</v>
      </c>
      <c r="P36" s="32">
        <v>32</v>
      </c>
      <c r="Q36" s="22">
        <f t="shared" si="7"/>
        <v>35</v>
      </c>
      <c r="R36" s="20">
        <v>35</v>
      </c>
      <c r="S36" s="22"/>
      <c r="T36" s="22">
        <f t="shared" si="8"/>
        <v>35</v>
      </c>
      <c r="U36" s="22">
        <f t="shared" si="9"/>
        <v>35</v>
      </c>
      <c r="V36" s="20"/>
      <c r="X36" s="5"/>
      <c r="Y36" s="5"/>
      <c r="Z36" s="5"/>
      <c r="AA36" s="41"/>
      <c r="AB36" s="38"/>
      <c r="AC36" s="7"/>
    </row>
    <row r="37" s="1" customFormat="1" spans="1:29">
      <c r="A37" s="20">
        <v>28</v>
      </c>
      <c r="B37" s="21" t="s">
        <v>61</v>
      </c>
      <c r="C37" s="22">
        <v>0</v>
      </c>
      <c r="D37" s="22">
        <v>0</v>
      </c>
      <c r="E37" s="22">
        <v>133.21</v>
      </c>
      <c r="F37" s="22">
        <v>32.23</v>
      </c>
      <c r="G37" s="22">
        <v>150</v>
      </c>
      <c r="H37" s="22">
        <f t="shared" si="3"/>
        <v>0</v>
      </c>
      <c r="I37" s="22">
        <f t="shared" si="4"/>
        <v>159.852</v>
      </c>
      <c r="J37" s="22">
        <f t="shared" si="5"/>
        <v>180</v>
      </c>
      <c r="K37" s="33" t="s">
        <v>62</v>
      </c>
      <c r="L37" s="20">
        <v>1</v>
      </c>
      <c r="M37" s="20">
        <v>1</v>
      </c>
      <c r="N37" s="22">
        <v>208</v>
      </c>
      <c r="O37" s="22">
        <v>26</v>
      </c>
      <c r="P37" s="31">
        <v>34</v>
      </c>
      <c r="Q37" s="22">
        <f t="shared" si="7"/>
        <v>-8</v>
      </c>
      <c r="R37" s="20">
        <v>28</v>
      </c>
      <c r="S37" s="22"/>
      <c r="T37" s="22">
        <f t="shared" si="8"/>
        <v>28</v>
      </c>
      <c r="U37" s="22">
        <f t="shared" si="9"/>
        <v>-8</v>
      </c>
      <c r="V37" s="20"/>
      <c r="X37" s="5"/>
      <c r="Y37" s="5"/>
      <c r="Z37" s="5"/>
      <c r="AA37" s="41"/>
      <c r="AB37" s="38"/>
      <c r="AC37" s="7"/>
    </row>
    <row r="38" s="1" customFormat="1" spans="1:29">
      <c r="A38" s="20">
        <v>29</v>
      </c>
      <c r="B38" s="24" t="s">
        <v>63</v>
      </c>
      <c r="C38" s="22">
        <v>19.08</v>
      </c>
      <c r="D38" s="22">
        <v>19.08</v>
      </c>
      <c r="E38" s="22">
        <v>169.45</v>
      </c>
      <c r="F38" s="22">
        <v>58.16</v>
      </c>
      <c r="G38" s="22">
        <v>196</v>
      </c>
      <c r="H38" s="22">
        <f t="shared" si="3"/>
        <v>22.896</v>
      </c>
      <c r="I38" s="22">
        <f t="shared" si="4"/>
        <v>203.34</v>
      </c>
      <c r="J38" s="22">
        <f t="shared" si="5"/>
        <v>235.2</v>
      </c>
      <c r="K38" s="29">
        <f t="shared" si="13"/>
        <v>7.88102725366876</v>
      </c>
      <c r="L38" s="20">
        <v>2</v>
      </c>
      <c r="M38" s="20">
        <v>1</v>
      </c>
      <c r="N38" s="22">
        <v>442</v>
      </c>
      <c r="O38" s="22">
        <v>56</v>
      </c>
      <c r="P38" s="32">
        <v>19</v>
      </c>
      <c r="Q38" s="22">
        <f t="shared" si="7"/>
        <v>37</v>
      </c>
      <c r="R38" s="20">
        <v>15</v>
      </c>
      <c r="S38" s="22"/>
      <c r="T38" s="22">
        <f t="shared" si="8"/>
        <v>15</v>
      </c>
      <c r="U38" s="22">
        <f t="shared" si="9"/>
        <v>37</v>
      </c>
      <c r="V38" s="20"/>
      <c r="X38" s="5"/>
      <c r="Y38" s="5"/>
      <c r="Z38" s="5"/>
      <c r="AA38" s="41"/>
      <c r="AB38" s="38"/>
      <c r="AC38" s="7"/>
    </row>
    <row r="39" s="1" customFormat="1" spans="1:29">
      <c r="A39" s="20">
        <v>30</v>
      </c>
      <c r="B39" s="23" t="s">
        <v>64</v>
      </c>
      <c r="C39" s="22">
        <v>105.65</v>
      </c>
      <c r="D39" s="22">
        <v>55.32</v>
      </c>
      <c r="E39" s="22">
        <v>209.04</v>
      </c>
      <c r="F39" s="22">
        <v>53.11</v>
      </c>
      <c r="G39" s="22">
        <v>200</v>
      </c>
      <c r="H39" s="22">
        <f t="shared" si="3"/>
        <v>126.78</v>
      </c>
      <c r="I39" s="22">
        <f t="shared" si="4"/>
        <v>250.848</v>
      </c>
      <c r="J39" s="22">
        <f t="shared" si="5"/>
        <v>240</v>
      </c>
      <c r="K39" s="29">
        <f t="shared" si="13"/>
        <v>0.978608613345954</v>
      </c>
      <c r="L39" s="20">
        <v>2</v>
      </c>
      <c r="M39" s="20">
        <v>1</v>
      </c>
      <c r="N39" s="22">
        <v>372</v>
      </c>
      <c r="O39" s="22">
        <v>48</v>
      </c>
      <c r="P39" s="32">
        <v>15</v>
      </c>
      <c r="Q39" s="22">
        <f t="shared" si="7"/>
        <v>33</v>
      </c>
      <c r="R39" s="20">
        <v>11</v>
      </c>
      <c r="S39" s="22"/>
      <c r="T39" s="22">
        <f t="shared" si="8"/>
        <v>11</v>
      </c>
      <c r="U39" s="22">
        <f t="shared" si="9"/>
        <v>33</v>
      </c>
      <c r="V39" s="20"/>
      <c r="X39" s="5"/>
      <c r="Y39" s="5"/>
      <c r="Z39" s="5"/>
      <c r="AA39" s="41"/>
      <c r="AB39" s="38"/>
      <c r="AC39" s="7"/>
    </row>
    <row r="40" s="1" customFormat="1" spans="1:29">
      <c r="A40" s="20">
        <v>31</v>
      </c>
      <c r="B40" s="23" t="s">
        <v>65</v>
      </c>
      <c r="C40" s="22">
        <v>240.15</v>
      </c>
      <c r="D40" s="22">
        <v>115.55</v>
      </c>
      <c r="E40" s="22">
        <v>592.04</v>
      </c>
      <c r="F40" s="22">
        <v>215.8</v>
      </c>
      <c r="G40" s="22">
        <v>800</v>
      </c>
      <c r="H40" s="22">
        <f t="shared" si="3"/>
        <v>288.18</v>
      </c>
      <c r="I40" s="22">
        <f t="shared" si="4"/>
        <v>710.448</v>
      </c>
      <c r="J40" s="22">
        <f t="shared" si="5"/>
        <v>960</v>
      </c>
      <c r="K40" s="29">
        <f t="shared" si="13"/>
        <v>1.46529252550489</v>
      </c>
      <c r="L40" s="20">
        <v>2</v>
      </c>
      <c r="M40" s="20">
        <v>1</v>
      </c>
      <c r="N40" s="22">
        <v>1283</v>
      </c>
      <c r="O40" s="22">
        <v>165</v>
      </c>
      <c r="P40" s="32">
        <v>114</v>
      </c>
      <c r="Q40" s="22">
        <f t="shared" si="7"/>
        <v>51</v>
      </c>
      <c r="R40" s="20">
        <v>66</v>
      </c>
      <c r="S40" s="22"/>
      <c r="T40" s="22">
        <f t="shared" si="8"/>
        <v>66</v>
      </c>
      <c r="U40" s="22">
        <f t="shared" si="9"/>
        <v>51</v>
      </c>
      <c r="V40" s="20"/>
      <c r="X40" s="5"/>
      <c r="Y40" s="5"/>
      <c r="Z40" s="5"/>
      <c r="AA40" s="41"/>
      <c r="AB40" s="38"/>
      <c r="AC40" s="7"/>
    </row>
    <row r="41" s="1" customFormat="1" spans="1:29">
      <c r="A41" s="20">
        <v>32</v>
      </c>
      <c r="B41" s="23" t="s">
        <v>66</v>
      </c>
      <c r="C41" s="22">
        <v>0</v>
      </c>
      <c r="D41" s="22">
        <v>0</v>
      </c>
      <c r="E41" s="22">
        <v>22.78</v>
      </c>
      <c r="F41" s="22">
        <v>5.28</v>
      </c>
      <c r="G41" s="22">
        <v>70</v>
      </c>
      <c r="H41" s="22">
        <f t="shared" si="3"/>
        <v>0</v>
      </c>
      <c r="I41" s="22">
        <f t="shared" si="4"/>
        <v>27.336</v>
      </c>
      <c r="J41" s="22">
        <f t="shared" si="5"/>
        <v>84</v>
      </c>
      <c r="K41" s="33" t="s">
        <v>62</v>
      </c>
      <c r="L41" s="20">
        <v>1</v>
      </c>
      <c r="M41" s="20">
        <v>1</v>
      </c>
      <c r="N41" s="22">
        <v>35</v>
      </c>
      <c r="O41" s="22">
        <v>5</v>
      </c>
      <c r="P41" s="30">
        <v>4</v>
      </c>
      <c r="Q41" s="22">
        <f t="shared" si="7"/>
        <v>1</v>
      </c>
      <c r="R41" s="20">
        <v>9</v>
      </c>
      <c r="S41" s="22"/>
      <c r="T41" s="22">
        <f t="shared" si="8"/>
        <v>9</v>
      </c>
      <c r="U41" s="22">
        <f t="shared" si="9"/>
        <v>1</v>
      </c>
      <c r="V41" s="20"/>
      <c r="X41" s="5"/>
      <c r="Y41" s="5"/>
      <c r="Z41" s="5"/>
      <c r="AA41" s="41"/>
      <c r="AB41" s="38"/>
      <c r="AC41" s="7"/>
    </row>
    <row r="42" s="1" customFormat="1" spans="1:29">
      <c r="A42" s="20">
        <v>33</v>
      </c>
      <c r="B42" s="25" t="s">
        <v>67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si="3"/>
        <v>0</v>
      </c>
      <c r="I42" s="22">
        <f t="shared" si="4"/>
        <v>0</v>
      </c>
      <c r="J42" s="22">
        <f t="shared" si="5"/>
        <v>0</v>
      </c>
      <c r="K42" s="29"/>
      <c r="L42" s="20"/>
      <c r="M42" s="20"/>
      <c r="N42" s="22">
        <v>0</v>
      </c>
      <c r="O42" s="22">
        <v>0</v>
      </c>
      <c r="P42" s="31">
        <v>2</v>
      </c>
      <c r="Q42" s="22">
        <f t="shared" si="7"/>
        <v>-2</v>
      </c>
      <c r="R42" s="20">
        <v>8</v>
      </c>
      <c r="S42" s="22"/>
      <c r="T42" s="22">
        <f t="shared" si="8"/>
        <v>8</v>
      </c>
      <c r="U42" s="22">
        <f t="shared" si="9"/>
        <v>-2</v>
      </c>
      <c r="V42" s="20"/>
      <c r="X42" s="5"/>
      <c r="Y42" s="5"/>
      <c r="Z42" s="5"/>
      <c r="AA42" s="41"/>
      <c r="AB42" s="38"/>
      <c r="AC42" s="7"/>
    </row>
    <row r="43" s="1" customFormat="1" spans="1:29">
      <c r="A43" s="20">
        <v>34</v>
      </c>
      <c r="B43" s="26" t="s">
        <v>68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3"/>
        <v>0</v>
      </c>
      <c r="I43" s="22">
        <f t="shared" si="4"/>
        <v>0</v>
      </c>
      <c r="J43" s="22">
        <f t="shared" si="5"/>
        <v>0</v>
      </c>
      <c r="K43" s="29"/>
      <c r="L43" s="20"/>
      <c r="M43" s="20"/>
      <c r="N43" s="22">
        <v>0</v>
      </c>
      <c r="O43" s="22">
        <v>0</v>
      </c>
      <c r="P43" s="31">
        <v>10</v>
      </c>
      <c r="Q43" s="22">
        <f t="shared" si="7"/>
        <v>-10</v>
      </c>
      <c r="R43" s="20">
        <v>1</v>
      </c>
      <c r="S43" s="22"/>
      <c r="T43" s="22">
        <f t="shared" si="8"/>
        <v>1</v>
      </c>
      <c r="U43" s="22">
        <f t="shared" ref="U43:U88" si="14">Q43+S43</f>
        <v>-10</v>
      </c>
      <c r="V43" s="20"/>
      <c r="X43" s="5"/>
      <c r="Y43" s="5"/>
      <c r="Z43" s="5"/>
      <c r="AA43" s="41"/>
      <c r="AB43" s="38"/>
      <c r="AC43" s="7"/>
    </row>
    <row r="44" s="1" customFormat="1" spans="1:29">
      <c r="A44" s="20">
        <v>35</v>
      </c>
      <c r="B44" s="25" t="s">
        <v>69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 t="shared" si="3"/>
        <v>0</v>
      </c>
      <c r="I44" s="22">
        <f t="shared" si="4"/>
        <v>0</v>
      </c>
      <c r="J44" s="22">
        <f t="shared" si="5"/>
        <v>0</v>
      </c>
      <c r="K44" s="29"/>
      <c r="L44" s="20"/>
      <c r="M44" s="20"/>
      <c r="N44" s="22">
        <v>0</v>
      </c>
      <c r="O44" s="22">
        <v>0</v>
      </c>
      <c r="P44" s="31">
        <v>2</v>
      </c>
      <c r="Q44" s="22">
        <f t="shared" si="7"/>
        <v>-2</v>
      </c>
      <c r="R44" s="20"/>
      <c r="S44" s="22"/>
      <c r="T44" s="22">
        <f t="shared" si="8"/>
        <v>0</v>
      </c>
      <c r="U44" s="22">
        <f t="shared" si="14"/>
        <v>-2</v>
      </c>
      <c r="V44" s="20"/>
      <c r="X44" s="5"/>
      <c r="Y44" s="5"/>
      <c r="Z44" s="5"/>
      <c r="AA44" s="41"/>
      <c r="AB44" s="38"/>
      <c r="AC44" s="7"/>
    </row>
    <row r="45" s="1" customFormat="1" spans="1:29">
      <c r="A45" s="20">
        <v>36</v>
      </c>
      <c r="B45" s="25" t="s">
        <v>70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 t="shared" si="3"/>
        <v>0</v>
      </c>
      <c r="I45" s="22">
        <f t="shared" si="4"/>
        <v>0</v>
      </c>
      <c r="J45" s="22">
        <f t="shared" si="5"/>
        <v>0</v>
      </c>
      <c r="K45" s="29"/>
      <c r="L45" s="20"/>
      <c r="M45" s="20"/>
      <c r="N45" s="22">
        <v>0</v>
      </c>
      <c r="O45" s="22">
        <v>0</v>
      </c>
      <c r="P45" s="31">
        <v>2</v>
      </c>
      <c r="Q45" s="22">
        <f t="shared" si="7"/>
        <v>-2</v>
      </c>
      <c r="R45" s="20">
        <v>14</v>
      </c>
      <c r="S45" s="22"/>
      <c r="T45" s="22">
        <f t="shared" si="8"/>
        <v>14</v>
      </c>
      <c r="U45" s="22">
        <f t="shared" si="14"/>
        <v>-2</v>
      </c>
      <c r="V45" s="20"/>
      <c r="X45" s="5"/>
      <c r="Y45" s="5"/>
      <c r="Z45" s="5"/>
      <c r="AA45" s="41"/>
      <c r="AB45" s="38"/>
      <c r="AC45" s="7"/>
    </row>
    <row r="46" s="1" customFormat="1" spans="1:29">
      <c r="A46" s="20">
        <v>37</v>
      </c>
      <c r="B46" s="26" t="s">
        <v>71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3"/>
        <v>0</v>
      </c>
      <c r="I46" s="22">
        <f t="shared" si="4"/>
        <v>0</v>
      </c>
      <c r="J46" s="22">
        <f t="shared" si="5"/>
        <v>0</v>
      </c>
      <c r="K46" s="29"/>
      <c r="L46" s="20"/>
      <c r="M46" s="20"/>
      <c r="N46" s="22">
        <v>0</v>
      </c>
      <c r="O46" s="22">
        <v>0</v>
      </c>
      <c r="P46" s="31">
        <v>2</v>
      </c>
      <c r="Q46" s="22">
        <f t="shared" si="7"/>
        <v>-2</v>
      </c>
      <c r="R46" s="20">
        <v>10</v>
      </c>
      <c r="S46" s="22"/>
      <c r="T46" s="22">
        <f t="shared" si="8"/>
        <v>10</v>
      </c>
      <c r="U46" s="22">
        <f t="shared" si="14"/>
        <v>-2</v>
      </c>
      <c r="V46" s="20"/>
      <c r="X46" s="5"/>
      <c r="Y46" s="5"/>
      <c r="Z46" s="5"/>
      <c r="AA46" s="41"/>
      <c r="AB46" s="38"/>
      <c r="AC46" s="7"/>
    </row>
    <row r="47" s="1" customFormat="1" spans="1:29">
      <c r="A47" s="20">
        <v>38</v>
      </c>
      <c r="B47" s="25" t="s">
        <v>72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3"/>
        <v>0</v>
      </c>
      <c r="I47" s="22">
        <f t="shared" si="4"/>
        <v>0</v>
      </c>
      <c r="J47" s="22">
        <f t="shared" si="5"/>
        <v>0</v>
      </c>
      <c r="K47" s="29"/>
      <c r="L47" s="20"/>
      <c r="M47" s="20"/>
      <c r="N47" s="22">
        <v>0</v>
      </c>
      <c r="O47" s="22">
        <v>0</v>
      </c>
      <c r="P47" s="31">
        <v>2</v>
      </c>
      <c r="Q47" s="22">
        <f t="shared" si="7"/>
        <v>-2</v>
      </c>
      <c r="R47" s="20"/>
      <c r="S47" s="22"/>
      <c r="T47" s="22">
        <f t="shared" si="8"/>
        <v>0</v>
      </c>
      <c r="U47" s="22">
        <f t="shared" si="14"/>
        <v>-2</v>
      </c>
      <c r="V47" s="20"/>
      <c r="X47" s="5"/>
      <c r="Y47" s="5"/>
      <c r="Z47" s="5"/>
      <c r="AA47" s="41"/>
      <c r="AB47" s="38"/>
      <c r="AC47" s="7"/>
    </row>
    <row r="48" s="1" customFormat="1" spans="1:29">
      <c r="A48" s="20">
        <v>39</v>
      </c>
      <c r="B48" s="25" t="s">
        <v>73</v>
      </c>
      <c r="C48" s="22">
        <v>0</v>
      </c>
      <c r="D48" s="22">
        <v>0</v>
      </c>
      <c r="E48" s="22">
        <v>0</v>
      </c>
      <c r="F48" s="22">
        <v>0</v>
      </c>
      <c r="G48" s="22">
        <v>108</v>
      </c>
      <c r="H48" s="22">
        <f t="shared" si="3"/>
        <v>0</v>
      </c>
      <c r="I48" s="22">
        <f t="shared" si="4"/>
        <v>0</v>
      </c>
      <c r="J48" s="22">
        <f t="shared" si="5"/>
        <v>129.6</v>
      </c>
      <c r="K48" s="29"/>
      <c r="L48" s="20"/>
      <c r="M48" s="20">
        <v>1</v>
      </c>
      <c r="N48" s="22">
        <v>0</v>
      </c>
      <c r="O48" s="22">
        <v>0</v>
      </c>
      <c r="P48" s="31">
        <v>8</v>
      </c>
      <c r="Q48" s="22">
        <f t="shared" si="7"/>
        <v>-8</v>
      </c>
      <c r="R48" s="20">
        <v>11</v>
      </c>
      <c r="S48" s="22"/>
      <c r="T48" s="22">
        <f t="shared" si="8"/>
        <v>11</v>
      </c>
      <c r="U48" s="22">
        <f t="shared" si="14"/>
        <v>-8</v>
      </c>
      <c r="V48" s="21"/>
      <c r="X48" s="5"/>
      <c r="Y48" s="5"/>
      <c r="Z48" s="5"/>
      <c r="AA48" s="41"/>
      <c r="AB48" s="38"/>
      <c r="AC48" s="7"/>
    </row>
    <row r="49" s="1" customFormat="1" spans="1:29">
      <c r="A49" s="20">
        <v>40</v>
      </c>
      <c r="B49" s="25" t="s">
        <v>74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3"/>
        <v>0</v>
      </c>
      <c r="I49" s="22">
        <f t="shared" si="4"/>
        <v>0</v>
      </c>
      <c r="J49" s="22">
        <f t="shared" si="5"/>
        <v>0</v>
      </c>
      <c r="K49" s="29"/>
      <c r="L49" s="20"/>
      <c r="M49" s="20"/>
      <c r="N49" s="22">
        <v>0</v>
      </c>
      <c r="O49" s="22">
        <v>0</v>
      </c>
      <c r="P49" s="31">
        <v>2</v>
      </c>
      <c r="Q49" s="22">
        <f t="shared" si="7"/>
        <v>-2</v>
      </c>
      <c r="R49" s="20">
        <v>4</v>
      </c>
      <c r="S49" s="22"/>
      <c r="T49" s="22">
        <f t="shared" si="8"/>
        <v>4</v>
      </c>
      <c r="U49" s="22">
        <f t="shared" si="14"/>
        <v>-2</v>
      </c>
      <c r="V49" s="20"/>
      <c r="X49" s="5"/>
      <c r="Y49" s="5"/>
      <c r="Z49" s="5"/>
      <c r="AA49" s="41"/>
      <c r="AB49" s="38"/>
      <c r="AC49" s="7"/>
    </row>
    <row r="50" s="1" customFormat="1" spans="1:29">
      <c r="A50" s="20">
        <v>41</v>
      </c>
      <c r="B50" s="25" t="s">
        <v>75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3"/>
        <v>0</v>
      </c>
      <c r="I50" s="22">
        <f t="shared" si="4"/>
        <v>0</v>
      </c>
      <c r="J50" s="22">
        <f t="shared" si="5"/>
        <v>0</v>
      </c>
      <c r="K50" s="29"/>
      <c r="L50" s="20"/>
      <c r="M50" s="20"/>
      <c r="N50" s="22">
        <v>0</v>
      </c>
      <c r="O50" s="22">
        <v>0</v>
      </c>
      <c r="P50" s="31">
        <v>2</v>
      </c>
      <c r="Q50" s="22">
        <f t="shared" si="7"/>
        <v>-2</v>
      </c>
      <c r="R50" s="20">
        <v>0</v>
      </c>
      <c r="S50" s="22"/>
      <c r="T50" s="22">
        <f t="shared" si="8"/>
        <v>0</v>
      </c>
      <c r="U50" s="22">
        <f t="shared" si="14"/>
        <v>-2</v>
      </c>
      <c r="V50" s="20"/>
      <c r="X50" s="5"/>
      <c r="Y50" s="5"/>
      <c r="Z50" s="5"/>
      <c r="AA50" s="41"/>
      <c r="AB50" s="38"/>
      <c r="AC50" s="7"/>
    </row>
    <row r="51" s="1" customFormat="1" spans="1:29">
      <c r="A51" s="20">
        <v>42</v>
      </c>
      <c r="B51" s="25" t="s">
        <v>76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3"/>
        <v>0</v>
      </c>
      <c r="I51" s="22">
        <f t="shared" si="4"/>
        <v>0</v>
      </c>
      <c r="J51" s="22">
        <f t="shared" si="5"/>
        <v>0</v>
      </c>
      <c r="K51" s="29"/>
      <c r="L51" s="20"/>
      <c r="M51" s="20"/>
      <c r="N51" s="22">
        <v>0</v>
      </c>
      <c r="O51" s="22">
        <v>0</v>
      </c>
      <c r="P51" s="31">
        <v>0</v>
      </c>
      <c r="Q51" s="31">
        <v>0</v>
      </c>
      <c r="R51" s="20">
        <v>3</v>
      </c>
      <c r="S51" s="22"/>
      <c r="T51" s="22">
        <f t="shared" si="8"/>
        <v>3</v>
      </c>
      <c r="U51" s="22">
        <f t="shared" si="14"/>
        <v>0</v>
      </c>
      <c r="V51" s="21" t="s">
        <v>77</v>
      </c>
      <c r="X51" s="5"/>
      <c r="Y51" s="5"/>
      <c r="Z51" s="5"/>
      <c r="AA51" s="41"/>
      <c r="AB51" s="38"/>
      <c r="AC51" s="7"/>
    </row>
    <row r="52" s="1" customFormat="1" spans="1:29">
      <c r="A52" s="20">
        <v>43</v>
      </c>
      <c r="B52" s="25" t="s">
        <v>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3"/>
        <v>0</v>
      </c>
      <c r="I52" s="22">
        <f t="shared" si="4"/>
        <v>0</v>
      </c>
      <c r="J52" s="22">
        <f t="shared" si="5"/>
        <v>0</v>
      </c>
      <c r="K52" s="29"/>
      <c r="L52" s="20"/>
      <c r="M52" s="20"/>
      <c r="N52" s="22">
        <v>0</v>
      </c>
      <c r="O52" s="22">
        <v>0</v>
      </c>
      <c r="P52" s="31">
        <v>0</v>
      </c>
      <c r="Q52" s="31">
        <v>0</v>
      </c>
      <c r="R52" s="20">
        <v>8</v>
      </c>
      <c r="S52" s="22"/>
      <c r="T52" s="22">
        <f t="shared" si="8"/>
        <v>8</v>
      </c>
      <c r="U52" s="22">
        <f t="shared" si="14"/>
        <v>0</v>
      </c>
      <c r="V52" s="21" t="s">
        <v>77</v>
      </c>
      <c r="X52" s="5"/>
      <c r="Y52" s="5"/>
      <c r="Z52" s="5"/>
      <c r="AA52" s="41"/>
      <c r="AB52" s="38"/>
      <c r="AC52" s="7"/>
    </row>
    <row r="53" s="1" customFormat="1" spans="1:29">
      <c r="A53" s="20">
        <v>44</v>
      </c>
      <c r="B53" s="25" t="s">
        <v>79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3"/>
        <v>0</v>
      </c>
      <c r="I53" s="22">
        <f t="shared" si="4"/>
        <v>0</v>
      </c>
      <c r="J53" s="22">
        <f t="shared" si="5"/>
        <v>0</v>
      </c>
      <c r="K53" s="29"/>
      <c r="L53" s="20"/>
      <c r="M53" s="20"/>
      <c r="N53" s="22">
        <v>0</v>
      </c>
      <c r="O53" s="22">
        <v>0</v>
      </c>
      <c r="P53" s="31">
        <v>0</v>
      </c>
      <c r="Q53" s="31">
        <v>0</v>
      </c>
      <c r="R53" s="20">
        <v>11</v>
      </c>
      <c r="S53" s="22"/>
      <c r="T53" s="22">
        <f t="shared" si="8"/>
        <v>11</v>
      </c>
      <c r="U53" s="22">
        <f t="shared" si="14"/>
        <v>0</v>
      </c>
      <c r="V53" s="21" t="s">
        <v>77</v>
      </c>
      <c r="X53" s="5"/>
      <c r="Y53" s="5"/>
      <c r="Z53" s="5"/>
      <c r="AA53" s="41"/>
      <c r="AB53" s="38"/>
      <c r="AC53" s="7"/>
    </row>
    <row r="54" s="1" customFormat="1" spans="1:29">
      <c r="A54" s="20">
        <v>45</v>
      </c>
      <c r="B54" s="25" t="s">
        <v>80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3"/>
        <v>0</v>
      </c>
      <c r="I54" s="22">
        <f t="shared" si="4"/>
        <v>0</v>
      </c>
      <c r="J54" s="22">
        <f t="shared" si="5"/>
        <v>0</v>
      </c>
      <c r="K54" s="29"/>
      <c r="L54" s="20"/>
      <c r="M54" s="20"/>
      <c r="N54" s="22">
        <v>0</v>
      </c>
      <c r="O54" s="22">
        <v>0</v>
      </c>
      <c r="P54" s="31">
        <v>0</v>
      </c>
      <c r="Q54" s="31">
        <v>0</v>
      </c>
      <c r="R54" s="20">
        <v>9</v>
      </c>
      <c r="S54" s="22"/>
      <c r="T54" s="22">
        <f t="shared" si="8"/>
        <v>9</v>
      </c>
      <c r="U54" s="22">
        <f t="shared" si="14"/>
        <v>0</v>
      </c>
      <c r="V54" s="21" t="s">
        <v>77</v>
      </c>
      <c r="X54" s="5"/>
      <c r="Y54" s="5"/>
      <c r="Z54" s="5"/>
      <c r="AA54" s="41"/>
      <c r="AB54" s="38"/>
      <c r="AC54" s="7"/>
    </row>
    <row r="55" s="1" customFormat="1" spans="1:29">
      <c r="A55" s="20">
        <v>46</v>
      </c>
      <c r="B55" s="23" t="s">
        <v>81</v>
      </c>
      <c r="C55" s="22">
        <v>1504.12</v>
      </c>
      <c r="D55" s="22">
        <v>539.85</v>
      </c>
      <c r="E55" s="22">
        <v>1869.84</v>
      </c>
      <c r="F55" s="22">
        <v>580.47</v>
      </c>
      <c r="G55" s="22">
        <v>1950</v>
      </c>
      <c r="H55" s="22">
        <f t="shared" si="3"/>
        <v>1804.944</v>
      </c>
      <c r="I55" s="22">
        <f t="shared" si="4"/>
        <v>2243.808</v>
      </c>
      <c r="J55" s="22">
        <f t="shared" si="5"/>
        <v>2340</v>
      </c>
      <c r="K55" s="29">
        <f t="shared" ref="K55:K59" si="15">(I55-H55)/H55</f>
        <v>0.243145493710608</v>
      </c>
      <c r="L55" s="20">
        <v>2</v>
      </c>
      <c r="M55" s="20">
        <v>1</v>
      </c>
      <c r="N55" s="22">
        <v>2744</v>
      </c>
      <c r="O55" s="22">
        <v>351</v>
      </c>
      <c r="P55" s="30">
        <v>199</v>
      </c>
      <c r="Q55" s="22">
        <f t="shared" ref="Q55:Q68" si="16">O55-P55</f>
        <v>152</v>
      </c>
      <c r="R55" s="20">
        <v>160</v>
      </c>
      <c r="S55" s="22"/>
      <c r="T55" s="22">
        <f t="shared" si="8"/>
        <v>160</v>
      </c>
      <c r="U55" s="22">
        <f t="shared" si="14"/>
        <v>152</v>
      </c>
      <c r="V55" s="20"/>
      <c r="X55" s="5"/>
      <c r="Y55" s="5"/>
      <c r="Z55" s="5"/>
      <c r="AA55" s="41"/>
      <c r="AB55" s="38"/>
      <c r="AC55" s="7"/>
    </row>
    <row r="56" s="1" customFormat="1" spans="1:29">
      <c r="A56" s="20">
        <v>47</v>
      </c>
      <c r="B56" s="27" t="s">
        <v>82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si="3"/>
        <v>0</v>
      </c>
      <c r="I56" s="22">
        <f t="shared" si="4"/>
        <v>0</v>
      </c>
      <c r="J56" s="22">
        <f t="shared" si="5"/>
        <v>0</v>
      </c>
      <c r="K56" s="29"/>
      <c r="L56" s="20"/>
      <c r="M56" s="20">
        <v>1</v>
      </c>
      <c r="N56" s="22">
        <v>0</v>
      </c>
      <c r="O56" s="22">
        <v>0</v>
      </c>
      <c r="P56" s="31">
        <v>30</v>
      </c>
      <c r="Q56" s="22">
        <f t="shared" si="16"/>
        <v>-30</v>
      </c>
      <c r="R56" s="20">
        <v>3</v>
      </c>
      <c r="S56" s="22"/>
      <c r="T56" s="22">
        <f t="shared" si="8"/>
        <v>3</v>
      </c>
      <c r="U56" s="22">
        <f t="shared" si="14"/>
        <v>-30</v>
      </c>
      <c r="V56" s="20"/>
      <c r="X56" s="5"/>
      <c r="Y56" s="5"/>
      <c r="Z56" s="5"/>
      <c r="AA56" s="41"/>
      <c r="AB56" s="38"/>
      <c r="AC56" s="7"/>
    </row>
    <row r="57" s="1" customFormat="1" spans="1:29">
      <c r="A57" s="20">
        <v>48</v>
      </c>
      <c r="B57" s="23" t="s">
        <v>83</v>
      </c>
      <c r="C57" s="22">
        <v>2348.58</v>
      </c>
      <c r="D57" s="22">
        <v>635.6</v>
      </c>
      <c r="E57" s="22">
        <v>77.1900000000001</v>
      </c>
      <c r="F57" s="22">
        <v>26.79</v>
      </c>
      <c r="G57" s="22">
        <v>1500</v>
      </c>
      <c r="H57" s="22">
        <f t="shared" si="3"/>
        <v>2818.296</v>
      </c>
      <c r="I57" s="22">
        <f t="shared" si="4"/>
        <v>92.6280000000001</v>
      </c>
      <c r="J57" s="22">
        <f t="shared" si="5"/>
        <v>1800</v>
      </c>
      <c r="K57" s="29">
        <f t="shared" si="15"/>
        <v>-0.967133331630176</v>
      </c>
      <c r="L57" s="20">
        <v>2</v>
      </c>
      <c r="M57" s="20">
        <v>1</v>
      </c>
      <c r="N57" s="22">
        <v>0</v>
      </c>
      <c r="O57" s="22">
        <v>0</v>
      </c>
      <c r="P57" s="32">
        <v>134</v>
      </c>
      <c r="Q57" s="22">
        <f t="shared" si="16"/>
        <v>-134</v>
      </c>
      <c r="R57" s="20">
        <v>110</v>
      </c>
      <c r="S57" s="22"/>
      <c r="T57" s="22">
        <f t="shared" si="8"/>
        <v>110</v>
      </c>
      <c r="U57" s="22">
        <f t="shared" si="14"/>
        <v>-134</v>
      </c>
      <c r="V57" s="20"/>
      <c r="X57" s="5"/>
      <c r="Y57" s="5"/>
      <c r="Z57" s="5"/>
      <c r="AA57" s="41"/>
      <c r="AB57" s="38"/>
      <c r="AC57" s="7"/>
    </row>
    <row r="58" s="1" customFormat="1" spans="1:29">
      <c r="A58" s="20">
        <v>49</v>
      </c>
      <c r="B58" s="27" t="s">
        <v>84</v>
      </c>
      <c r="C58" s="22">
        <v>0</v>
      </c>
      <c r="D58" s="22">
        <v>0</v>
      </c>
      <c r="E58" s="22">
        <v>0</v>
      </c>
      <c r="F58" s="22">
        <v>0</v>
      </c>
      <c r="G58" s="22"/>
      <c r="H58" s="22">
        <f t="shared" si="3"/>
        <v>0</v>
      </c>
      <c r="I58" s="22">
        <f t="shared" si="4"/>
        <v>0</v>
      </c>
      <c r="J58" s="22">
        <f t="shared" si="5"/>
        <v>0</v>
      </c>
      <c r="K58" s="29"/>
      <c r="L58" s="20"/>
      <c r="M58" s="20">
        <v>1</v>
      </c>
      <c r="N58" s="22">
        <v>0</v>
      </c>
      <c r="O58" s="22">
        <v>0</v>
      </c>
      <c r="P58" s="31">
        <v>93</v>
      </c>
      <c r="Q58" s="22">
        <f t="shared" si="16"/>
        <v>-93</v>
      </c>
      <c r="R58" s="20">
        <v>33</v>
      </c>
      <c r="S58" s="22"/>
      <c r="T58" s="22">
        <f t="shared" si="8"/>
        <v>33</v>
      </c>
      <c r="U58" s="22">
        <f t="shared" si="14"/>
        <v>-93</v>
      </c>
      <c r="V58" s="20"/>
      <c r="X58" s="5"/>
      <c r="Y58" s="5"/>
      <c r="Z58" s="5"/>
      <c r="AA58" s="41"/>
      <c r="AB58" s="38"/>
      <c r="AC58" s="7"/>
    </row>
    <row r="59" s="1" customFormat="1" spans="1:29">
      <c r="A59" s="20">
        <v>50</v>
      </c>
      <c r="B59" s="23" t="s">
        <v>85</v>
      </c>
      <c r="C59" s="22">
        <v>432.69</v>
      </c>
      <c r="D59" s="22">
        <v>117.685011</v>
      </c>
      <c r="E59" s="22">
        <v>412.57</v>
      </c>
      <c r="F59" s="22">
        <v>123.28</v>
      </c>
      <c r="G59" s="22">
        <v>800</v>
      </c>
      <c r="H59" s="22">
        <f t="shared" si="3"/>
        <v>519.228</v>
      </c>
      <c r="I59" s="22">
        <f t="shared" si="4"/>
        <v>495.084</v>
      </c>
      <c r="J59" s="22">
        <f t="shared" si="5"/>
        <v>960</v>
      </c>
      <c r="K59" s="29">
        <f t="shared" si="15"/>
        <v>-0.0464998035545079</v>
      </c>
      <c r="L59" s="20">
        <v>1.25</v>
      </c>
      <c r="M59" s="20">
        <v>1</v>
      </c>
      <c r="N59" s="22">
        <v>497</v>
      </c>
      <c r="O59" s="22">
        <v>64</v>
      </c>
      <c r="P59" s="30">
        <v>93</v>
      </c>
      <c r="Q59" s="22">
        <f t="shared" si="16"/>
        <v>-29</v>
      </c>
      <c r="R59" s="20">
        <v>44</v>
      </c>
      <c r="S59" s="22"/>
      <c r="T59" s="22">
        <f t="shared" si="8"/>
        <v>44</v>
      </c>
      <c r="U59" s="22">
        <f t="shared" si="14"/>
        <v>-29</v>
      </c>
      <c r="V59" s="20"/>
      <c r="X59" s="5"/>
      <c r="Y59" s="5"/>
      <c r="Z59" s="5"/>
      <c r="AA59" s="41"/>
      <c r="AB59" s="38"/>
      <c r="AC59" s="7"/>
    </row>
    <row r="60" s="1" customFormat="1" spans="1:29">
      <c r="A60" s="20">
        <v>51</v>
      </c>
      <c r="B60" s="23" t="s">
        <v>86</v>
      </c>
      <c r="C60" s="22">
        <v>0</v>
      </c>
      <c r="D60" s="22">
        <v>0</v>
      </c>
      <c r="E60" s="22">
        <v>0</v>
      </c>
      <c r="F60" s="22">
        <v>0</v>
      </c>
      <c r="G60" s="22">
        <v>140</v>
      </c>
      <c r="H60" s="22">
        <f t="shared" si="3"/>
        <v>0</v>
      </c>
      <c r="I60" s="22">
        <f t="shared" si="4"/>
        <v>0</v>
      </c>
      <c r="J60" s="22">
        <f t="shared" si="5"/>
        <v>168</v>
      </c>
      <c r="K60" s="29"/>
      <c r="L60" s="20"/>
      <c r="M60" s="20">
        <v>1</v>
      </c>
      <c r="N60" s="22">
        <v>0</v>
      </c>
      <c r="O60" s="22">
        <v>0</v>
      </c>
      <c r="P60" s="30">
        <v>54</v>
      </c>
      <c r="Q60" s="22">
        <f t="shared" si="16"/>
        <v>-54</v>
      </c>
      <c r="R60" s="20">
        <v>9</v>
      </c>
      <c r="S60" s="22"/>
      <c r="T60" s="22">
        <f t="shared" si="8"/>
        <v>9</v>
      </c>
      <c r="U60" s="22">
        <f t="shared" si="14"/>
        <v>-54</v>
      </c>
      <c r="V60" s="20"/>
      <c r="X60" s="5"/>
      <c r="Y60" s="5"/>
      <c r="Z60" s="5"/>
      <c r="AA60" s="41"/>
      <c r="AB60" s="38"/>
      <c r="AC60" s="7"/>
    </row>
    <row r="61" s="1" customFormat="1" spans="1:29">
      <c r="A61" s="20">
        <v>52</v>
      </c>
      <c r="B61" s="28" t="s">
        <v>87</v>
      </c>
      <c r="C61" s="22">
        <v>0</v>
      </c>
      <c r="D61" s="22">
        <v>0</v>
      </c>
      <c r="E61" s="22">
        <v>60.18</v>
      </c>
      <c r="F61" s="22">
        <v>16.61</v>
      </c>
      <c r="G61" s="22">
        <v>312</v>
      </c>
      <c r="H61" s="22">
        <f t="shared" si="3"/>
        <v>0</v>
      </c>
      <c r="I61" s="22">
        <f t="shared" si="4"/>
        <v>72.216</v>
      </c>
      <c r="J61" s="22">
        <f t="shared" si="5"/>
        <v>374.4</v>
      </c>
      <c r="K61" s="33" t="s">
        <v>62</v>
      </c>
      <c r="L61" s="20">
        <v>1</v>
      </c>
      <c r="M61" s="20">
        <v>1</v>
      </c>
      <c r="N61" s="22">
        <v>97</v>
      </c>
      <c r="O61" s="22">
        <v>12</v>
      </c>
      <c r="P61" s="32">
        <v>51</v>
      </c>
      <c r="Q61" s="22">
        <f t="shared" si="16"/>
        <v>-39</v>
      </c>
      <c r="R61" s="20">
        <v>31</v>
      </c>
      <c r="S61" s="22"/>
      <c r="T61" s="22">
        <f t="shared" si="8"/>
        <v>31</v>
      </c>
      <c r="U61" s="22">
        <f t="shared" si="14"/>
        <v>-39</v>
      </c>
      <c r="V61" s="20"/>
      <c r="X61" s="5"/>
      <c r="Y61" s="5"/>
      <c r="Z61" s="5"/>
      <c r="AA61" s="41"/>
      <c r="AB61" s="38"/>
      <c r="AC61" s="7"/>
    </row>
    <row r="62" s="1" customFormat="1" spans="1:29">
      <c r="A62" s="20">
        <v>53</v>
      </c>
      <c r="B62" s="28" t="s">
        <v>88</v>
      </c>
      <c r="C62" s="22">
        <v>0</v>
      </c>
      <c r="D62" s="22">
        <v>0</v>
      </c>
      <c r="E62" s="22">
        <v>0</v>
      </c>
      <c r="F62" s="22">
        <v>0</v>
      </c>
      <c r="G62" s="22">
        <v>156</v>
      </c>
      <c r="H62" s="22">
        <f t="shared" si="3"/>
        <v>0</v>
      </c>
      <c r="I62" s="22">
        <f t="shared" si="4"/>
        <v>0</v>
      </c>
      <c r="J62" s="22">
        <f t="shared" si="5"/>
        <v>187.2</v>
      </c>
      <c r="K62" s="29"/>
      <c r="L62" s="20"/>
      <c r="M62" s="20">
        <v>1</v>
      </c>
      <c r="N62" s="22">
        <v>0</v>
      </c>
      <c r="O62" s="22">
        <v>0</v>
      </c>
      <c r="P62" s="30">
        <v>65</v>
      </c>
      <c r="Q62" s="22">
        <f t="shared" si="16"/>
        <v>-65</v>
      </c>
      <c r="R62" s="20">
        <v>19</v>
      </c>
      <c r="S62" s="22"/>
      <c r="T62" s="22">
        <f t="shared" si="8"/>
        <v>19</v>
      </c>
      <c r="U62" s="22">
        <f t="shared" si="14"/>
        <v>-65</v>
      </c>
      <c r="V62" s="20"/>
      <c r="X62" s="5"/>
      <c r="Y62" s="5"/>
      <c r="Z62" s="5"/>
      <c r="AA62" s="41"/>
      <c r="AB62" s="38"/>
      <c r="AC62" s="7"/>
    </row>
    <row r="63" s="1" customFormat="1" spans="1:29">
      <c r="A63" s="20">
        <v>54</v>
      </c>
      <c r="B63" s="27" t="s">
        <v>89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f t="shared" si="3"/>
        <v>0</v>
      </c>
      <c r="I63" s="22">
        <f t="shared" si="4"/>
        <v>0</v>
      </c>
      <c r="J63" s="22">
        <f t="shared" si="5"/>
        <v>0</v>
      </c>
      <c r="K63" s="29"/>
      <c r="L63" s="20"/>
      <c r="M63" s="20"/>
      <c r="N63" s="22">
        <v>0</v>
      </c>
      <c r="O63" s="22">
        <v>0</v>
      </c>
      <c r="P63" s="31">
        <v>86</v>
      </c>
      <c r="Q63" s="22">
        <f t="shared" si="16"/>
        <v>-86</v>
      </c>
      <c r="R63" s="20"/>
      <c r="S63" s="22"/>
      <c r="T63" s="22">
        <f t="shared" si="8"/>
        <v>0</v>
      </c>
      <c r="U63" s="22">
        <f t="shared" si="14"/>
        <v>-86</v>
      </c>
      <c r="V63" s="20"/>
      <c r="X63" s="5"/>
      <c r="Y63" s="5"/>
      <c r="Z63" s="5"/>
      <c r="AA63" s="41"/>
      <c r="AB63" s="38"/>
      <c r="AC63" s="7"/>
    </row>
    <row r="64" s="1" customFormat="1" spans="1:29">
      <c r="A64" s="20">
        <v>55</v>
      </c>
      <c r="B64" s="23" t="s">
        <v>90</v>
      </c>
      <c r="C64" s="22">
        <v>0</v>
      </c>
      <c r="D64" s="22">
        <v>0</v>
      </c>
      <c r="E64" s="22">
        <v>358.76</v>
      </c>
      <c r="F64" s="22">
        <v>116.8</v>
      </c>
      <c r="G64" s="22">
        <v>600</v>
      </c>
      <c r="H64" s="22">
        <f t="shared" si="3"/>
        <v>0</v>
      </c>
      <c r="I64" s="22">
        <f t="shared" si="4"/>
        <v>430.512</v>
      </c>
      <c r="J64" s="22">
        <f t="shared" si="5"/>
        <v>720</v>
      </c>
      <c r="K64" s="33" t="s">
        <v>62</v>
      </c>
      <c r="L64" s="20">
        <v>1</v>
      </c>
      <c r="M64" s="20">
        <v>1</v>
      </c>
      <c r="N64" s="22">
        <v>606</v>
      </c>
      <c r="O64" s="22">
        <v>77</v>
      </c>
      <c r="P64" s="32">
        <v>8</v>
      </c>
      <c r="Q64" s="22">
        <f t="shared" si="16"/>
        <v>69</v>
      </c>
      <c r="R64" s="20">
        <v>44</v>
      </c>
      <c r="S64" s="22"/>
      <c r="T64" s="22">
        <f t="shared" si="8"/>
        <v>44</v>
      </c>
      <c r="U64" s="22">
        <f t="shared" si="14"/>
        <v>69</v>
      </c>
      <c r="V64" s="20"/>
      <c r="X64" s="5"/>
      <c r="Y64" s="5"/>
      <c r="Z64" s="5"/>
      <c r="AA64" s="41"/>
      <c r="AB64" s="38"/>
      <c r="AC64" s="7"/>
    </row>
    <row r="65" s="1" customFormat="1" spans="1:29">
      <c r="A65" s="20">
        <v>56</v>
      </c>
      <c r="B65" s="23" t="s">
        <v>91</v>
      </c>
      <c r="C65" s="22">
        <v>321.66</v>
      </c>
      <c r="D65" s="22">
        <v>86.5583322253836</v>
      </c>
      <c r="E65" s="22">
        <v>475.16</v>
      </c>
      <c r="F65" s="22">
        <v>142.55</v>
      </c>
      <c r="G65" s="22">
        <v>659.1</v>
      </c>
      <c r="H65" s="22">
        <f t="shared" si="3"/>
        <v>385.992</v>
      </c>
      <c r="I65" s="22">
        <f t="shared" si="4"/>
        <v>570.192</v>
      </c>
      <c r="J65" s="22">
        <f t="shared" si="5"/>
        <v>790.92</v>
      </c>
      <c r="K65" s="29">
        <f t="shared" ref="K65:K67" si="17">(I65-H65)/H65</f>
        <v>0.477211962942237</v>
      </c>
      <c r="L65" s="20">
        <v>2</v>
      </c>
      <c r="M65" s="20">
        <v>1</v>
      </c>
      <c r="N65" s="22">
        <v>838</v>
      </c>
      <c r="O65" s="22">
        <v>107</v>
      </c>
      <c r="P65" s="30">
        <v>148</v>
      </c>
      <c r="Q65" s="22">
        <f t="shared" si="16"/>
        <v>-41</v>
      </c>
      <c r="R65" s="20">
        <v>110</v>
      </c>
      <c r="S65" s="22"/>
      <c r="T65" s="22">
        <f t="shared" si="8"/>
        <v>110</v>
      </c>
      <c r="U65" s="22">
        <f t="shared" si="14"/>
        <v>-41</v>
      </c>
      <c r="V65" s="20"/>
      <c r="X65" s="5"/>
      <c r="Y65" s="5"/>
      <c r="Z65" s="5"/>
      <c r="AA65" s="41"/>
      <c r="AB65" s="38"/>
      <c r="AC65" s="7"/>
    </row>
    <row r="66" s="1" customFormat="1" spans="1:29">
      <c r="A66" s="20">
        <v>57</v>
      </c>
      <c r="B66" s="21" t="s">
        <v>92</v>
      </c>
      <c r="C66" s="22">
        <v>7.13</v>
      </c>
      <c r="D66" s="22">
        <v>7.13</v>
      </c>
      <c r="E66" s="22">
        <v>87.99</v>
      </c>
      <c r="F66" s="22">
        <v>38.68</v>
      </c>
      <c r="G66" s="22">
        <v>210</v>
      </c>
      <c r="H66" s="22">
        <f t="shared" si="3"/>
        <v>8.556</v>
      </c>
      <c r="I66" s="22">
        <f t="shared" si="4"/>
        <v>105.588</v>
      </c>
      <c r="J66" s="22">
        <f t="shared" si="5"/>
        <v>252</v>
      </c>
      <c r="K66" s="29">
        <f t="shared" si="17"/>
        <v>11.3408134642356</v>
      </c>
      <c r="L66" s="20">
        <v>2</v>
      </c>
      <c r="M66" s="20">
        <v>1</v>
      </c>
      <c r="N66" s="22">
        <v>250</v>
      </c>
      <c r="O66" s="22">
        <v>32</v>
      </c>
      <c r="P66" s="30">
        <v>73</v>
      </c>
      <c r="Q66" s="22">
        <f t="shared" si="16"/>
        <v>-41</v>
      </c>
      <c r="R66" s="20">
        <v>22</v>
      </c>
      <c r="S66" s="22"/>
      <c r="T66" s="22">
        <f t="shared" si="8"/>
        <v>22</v>
      </c>
      <c r="U66" s="22">
        <f t="shared" si="14"/>
        <v>-41</v>
      </c>
      <c r="V66" s="20"/>
      <c r="X66" s="5"/>
      <c r="Y66" s="5"/>
      <c r="Z66" s="5"/>
      <c r="AA66" s="41"/>
      <c r="AB66" s="38"/>
      <c r="AC66" s="7"/>
    </row>
    <row r="67" s="1" customFormat="1" spans="1:29">
      <c r="A67" s="20">
        <v>58</v>
      </c>
      <c r="B67" s="23" t="s">
        <v>93</v>
      </c>
      <c r="C67" s="22">
        <v>74.92</v>
      </c>
      <c r="D67" s="22">
        <v>74.57</v>
      </c>
      <c r="E67" s="22">
        <v>1141.96</v>
      </c>
      <c r="F67" s="22">
        <v>358.48</v>
      </c>
      <c r="G67" s="22">
        <v>990</v>
      </c>
      <c r="H67" s="22">
        <f t="shared" si="3"/>
        <v>89.904</v>
      </c>
      <c r="I67" s="22">
        <f t="shared" si="4"/>
        <v>1370.352</v>
      </c>
      <c r="J67" s="22">
        <f t="shared" si="5"/>
        <v>1188</v>
      </c>
      <c r="K67" s="29">
        <f t="shared" si="17"/>
        <v>14.242391884677</v>
      </c>
      <c r="L67" s="20">
        <v>2</v>
      </c>
      <c r="M67" s="20">
        <v>1</v>
      </c>
      <c r="N67" s="22">
        <v>3077</v>
      </c>
      <c r="O67" s="22">
        <v>393</v>
      </c>
      <c r="P67" s="30">
        <v>155</v>
      </c>
      <c r="Q67" s="22">
        <f t="shared" si="16"/>
        <v>238</v>
      </c>
      <c r="R67" s="20">
        <v>110</v>
      </c>
      <c r="S67" s="22"/>
      <c r="T67" s="22">
        <f t="shared" si="8"/>
        <v>110</v>
      </c>
      <c r="U67" s="22">
        <f t="shared" si="14"/>
        <v>238</v>
      </c>
      <c r="V67" s="20"/>
      <c r="X67" s="5"/>
      <c r="Y67" s="5"/>
      <c r="Z67" s="5"/>
      <c r="AA67" s="41"/>
      <c r="AB67" s="38"/>
      <c r="AC67" s="7"/>
    </row>
    <row r="68" s="1" customFormat="1" spans="1:29">
      <c r="A68" s="20">
        <v>59</v>
      </c>
      <c r="B68" s="25" t="s">
        <v>94</v>
      </c>
      <c r="C68" s="22">
        <v>0</v>
      </c>
      <c r="D68" s="22">
        <v>0</v>
      </c>
      <c r="E68" s="22">
        <v>0</v>
      </c>
      <c r="F68" s="22">
        <v>0</v>
      </c>
      <c r="G68" s="22">
        <v>600</v>
      </c>
      <c r="H68" s="22">
        <f t="shared" si="3"/>
        <v>0</v>
      </c>
      <c r="I68" s="22">
        <f t="shared" si="4"/>
        <v>0</v>
      </c>
      <c r="J68" s="22">
        <f t="shared" si="5"/>
        <v>720</v>
      </c>
      <c r="K68" s="29"/>
      <c r="L68" s="20"/>
      <c r="M68" s="20">
        <v>1</v>
      </c>
      <c r="N68" s="22">
        <v>0</v>
      </c>
      <c r="O68" s="22">
        <v>0</v>
      </c>
      <c r="P68" s="31">
        <v>35</v>
      </c>
      <c r="Q68" s="22">
        <f t="shared" si="16"/>
        <v>-35</v>
      </c>
      <c r="R68" s="20">
        <v>13</v>
      </c>
      <c r="S68" s="22"/>
      <c r="T68" s="22">
        <f t="shared" si="8"/>
        <v>13</v>
      </c>
      <c r="U68" s="22">
        <f t="shared" si="14"/>
        <v>-35</v>
      </c>
      <c r="V68" s="21"/>
      <c r="X68" s="5"/>
      <c r="Y68" s="5"/>
      <c r="Z68" s="5"/>
      <c r="AA68" s="41"/>
      <c r="AB68" s="38"/>
      <c r="AC68" s="7"/>
    </row>
    <row r="69" s="1" customFormat="1" spans="1:29">
      <c r="A69" s="20">
        <v>60</v>
      </c>
      <c r="B69" s="23" t="s">
        <v>95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ref="H69:H94" si="18">C69*1.2</f>
        <v>0</v>
      </c>
      <c r="I69" s="22">
        <f t="shared" ref="I69:I94" si="19">E69*1.2</f>
        <v>0</v>
      </c>
      <c r="J69" s="22">
        <f t="shared" si="5"/>
        <v>0</v>
      </c>
      <c r="K69" s="29"/>
      <c r="L69" s="20"/>
      <c r="M69" s="20"/>
      <c r="N69" s="22">
        <v>0</v>
      </c>
      <c r="O69" s="22">
        <v>0</v>
      </c>
      <c r="P69" s="30">
        <v>40</v>
      </c>
      <c r="Q69" s="22">
        <f t="shared" ref="Q69:Q96" si="20">O69-P69</f>
        <v>-40</v>
      </c>
      <c r="R69" s="20"/>
      <c r="S69" s="22"/>
      <c r="T69" s="22">
        <f t="shared" si="8"/>
        <v>0</v>
      </c>
      <c r="U69" s="22">
        <f t="shared" si="14"/>
        <v>-40</v>
      </c>
      <c r="V69" s="20"/>
      <c r="X69" s="5"/>
      <c r="Y69" s="5"/>
      <c r="Z69" s="5"/>
      <c r="AA69" s="41"/>
      <c r="AB69" s="38"/>
      <c r="AC69" s="7"/>
    </row>
    <row r="70" s="1" customFormat="1" ht="36" spans="1:29">
      <c r="A70" s="20">
        <v>61</v>
      </c>
      <c r="B70" s="23" t="s">
        <v>96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8"/>
        <v>0</v>
      </c>
      <c r="I70" s="22">
        <f t="shared" si="19"/>
        <v>0</v>
      </c>
      <c r="J70" s="22">
        <f t="shared" si="5"/>
        <v>0</v>
      </c>
      <c r="K70" s="29"/>
      <c r="L70" s="20"/>
      <c r="M70" s="20"/>
      <c r="N70" s="22">
        <v>0</v>
      </c>
      <c r="O70" s="22">
        <v>0</v>
      </c>
      <c r="P70" s="30">
        <v>16</v>
      </c>
      <c r="Q70" s="22">
        <f t="shared" si="20"/>
        <v>-16</v>
      </c>
      <c r="R70" s="31">
        <v>0</v>
      </c>
      <c r="S70" s="22"/>
      <c r="T70" s="22">
        <f t="shared" si="8"/>
        <v>0</v>
      </c>
      <c r="U70" s="22">
        <f t="shared" si="14"/>
        <v>-16</v>
      </c>
      <c r="V70" s="20"/>
      <c r="X70" s="5"/>
      <c r="Y70" s="5"/>
      <c r="Z70" s="5"/>
      <c r="AA70" s="41"/>
      <c r="AB70" s="38"/>
      <c r="AC70" s="7"/>
    </row>
    <row r="71" s="1" customFormat="1" ht="24" spans="1:29">
      <c r="A71" s="20">
        <v>62</v>
      </c>
      <c r="B71" s="23" t="s">
        <v>97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8"/>
        <v>0</v>
      </c>
      <c r="I71" s="22">
        <f t="shared" si="19"/>
        <v>0</v>
      </c>
      <c r="J71" s="22">
        <f t="shared" si="5"/>
        <v>0</v>
      </c>
      <c r="K71" s="29"/>
      <c r="L71" s="20"/>
      <c r="M71" s="20"/>
      <c r="N71" s="22">
        <v>0</v>
      </c>
      <c r="O71" s="22">
        <v>0</v>
      </c>
      <c r="P71" s="30">
        <v>10</v>
      </c>
      <c r="Q71" s="22">
        <f t="shared" si="20"/>
        <v>-10</v>
      </c>
      <c r="R71" s="31">
        <v>0</v>
      </c>
      <c r="S71" s="22"/>
      <c r="T71" s="22">
        <f t="shared" si="8"/>
        <v>0</v>
      </c>
      <c r="U71" s="22">
        <f t="shared" si="14"/>
        <v>-10</v>
      </c>
      <c r="V71" s="20"/>
      <c r="X71" s="5"/>
      <c r="Y71" s="5"/>
      <c r="Z71" s="5"/>
      <c r="AA71" s="41"/>
      <c r="AB71" s="38"/>
      <c r="AC71" s="7"/>
    </row>
    <row r="72" s="1" customFormat="1" spans="1:29">
      <c r="A72" s="20">
        <v>63</v>
      </c>
      <c r="B72" s="28" t="s">
        <v>98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8"/>
        <v>0</v>
      </c>
      <c r="I72" s="22">
        <f t="shared" si="19"/>
        <v>0</v>
      </c>
      <c r="J72" s="22">
        <f t="shared" si="5"/>
        <v>0</v>
      </c>
      <c r="K72" s="29"/>
      <c r="L72" s="20"/>
      <c r="M72" s="20"/>
      <c r="N72" s="22">
        <v>0</v>
      </c>
      <c r="O72" s="22">
        <v>0</v>
      </c>
      <c r="P72" s="30">
        <v>20</v>
      </c>
      <c r="Q72" s="22">
        <f t="shared" si="20"/>
        <v>-20</v>
      </c>
      <c r="R72" s="20"/>
      <c r="S72" s="22"/>
      <c r="T72" s="22">
        <f t="shared" si="8"/>
        <v>0</v>
      </c>
      <c r="U72" s="22">
        <f t="shared" si="14"/>
        <v>-20</v>
      </c>
      <c r="V72" s="20"/>
      <c r="X72" s="5"/>
      <c r="Y72" s="5"/>
      <c r="Z72" s="5"/>
      <c r="AA72" s="41"/>
      <c r="AB72" s="38"/>
      <c r="AC72" s="7"/>
    </row>
    <row r="73" s="1" customFormat="1" spans="1:29">
      <c r="A73" s="20">
        <v>64</v>
      </c>
      <c r="B73" s="28" t="s">
        <v>99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8"/>
        <v>0</v>
      </c>
      <c r="I73" s="22">
        <f t="shared" si="19"/>
        <v>0</v>
      </c>
      <c r="J73" s="22">
        <f t="shared" si="5"/>
        <v>0</v>
      </c>
      <c r="K73" s="29"/>
      <c r="L73" s="20"/>
      <c r="M73" s="20"/>
      <c r="N73" s="22">
        <v>0</v>
      </c>
      <c r="O73" s="22">
        <v>0</v>
      </c>
      <c r="P73" s="30">
        <v>10</v>
      </c>
      <c r="Q73" s="22">
        <f t="shared" si="20"/>
        <v>-10</v>
      </c>
      <c r="R73" s="20">
        <v>24</v>
      </c>
      <c r="S73" s="22"/>
      <c r="T73" s="22">
        <f t="shared" si="8"/>
        <v>24</v>
      </c>
      <c r="U73" s="22">
        <f t="shared" si="14"/>
        <v>-10</v>
      </c>
      <c r="V73" s="20"/>
      <c r="X73" s="5"/>
      <c r="Y73" s="5"/>
      <c r="Z73" s="5"/>
      <c r="AA73" s="41"/>
      <c r="AB73" s="38"/>
      <c r="AC73" s="7"/>
    </row>
    <row r="74" s="1" customFormat="1" spans="1:29">
      <c r="A74" s="20">
        <v>65</v>
      </c>
      <c r="B74" s="28" t="s">
        <v>100</v>
      </c>
      <c r="C74" s="22">
        <v>0</v>
      </c>
      <c r="D74" s="22">
        <v>0</v>
      </c>
      <c r="E74" s="22">
        <v>86.14</v>
      </c>
      <c r="F74" s="22">
        <v>85.34</v>
      </c>
      <c r="G74" s="22">
        <v>200</v>
      </c>
      <c r="H74" s="22">
        <f t="shared" si="18"/>
        <v>0</v>
      </c>
      <c r="I74" s="22">
        <f t="shared" si="19"/>
        <v>103.368</v>
      </c>
      <c r="J74" s="22">
        <f>G74*1.2</f>
        <v>240</v>
      </c>
      <c r="K74" s="33" t="s">
        <v>62</v>
      </c>
      <c r="L74" s="20">
        <v>1</v>
      </c>
      <c r="M74" s="20">
        <v>1</v>
      </c>
      <c r="N74" s="22">
        <v>231</v>
      </c>
      <c r="O74" s="22">
        <v>30</v>
      </c>
      <c r="P74" s="30">
        <v>20</v>
      </c>
      <c r="Q74" s="22">
        <f t="shared" si="20"/>
        <v>10</v>
      </c>
      <c r="R74" s="20">
        <v>25</v>
      </c>
      <c r="S74" s="22"/>
      <c r="T74" s="22">
        <f>R74+S74</f>
        <v>25</v>
      </c>
      <c r="U74" s="22">
        <f t="shared" si="14"/>
        <v>10</v>
      </c>
      <c r="V74" s="20"/>
      <c r="X74" s="5"/>
      <c r="Y74" s="5"/>
      <c r="Z74" s="5"/>
      <c r="AA74" s="41"/>
      <c r="AB74" s="38"/>
      <c r="AC74" s="7"/>
    </row>
    <row r="75" s="1" customFormat="1" spans="1:29">
      <c r="A75" s="20">
        <v>66</v>
      </c>
      <c r="B75" s="28" t="s">
        <v>101</v>
      </c>
      <c r="C75" s="22">
        <v>0</v>
      </c>
      <c r="D75" s="22">
        <v>0</v>
      </c>
      <c r="E75" s="22">
        <v>0</v>
      </c>
      <c r="F75" s="22">
        <v>0</v>
      </c>
      <c r="G75" s="22"/>
      <c r="H75" s="22">
        <f t="shared" si="18"/>
        <v>0</v>
      </c>
      <c r="I75" s="22">
        <f t="shared" si="19"/>
        <v>0</v>
      </c>
      <c r="J75" s="22">
        <f>G75*1.2</f>
        <v>0</v>
      </c>
      <c r="K75" s="29"/>
      <c r="L75" s="20"/>
      <c r="M75" s="20"/>
      <c r="N75" s="22">
        <v>0</v>
      </c>
      <c r="O75" s="22">
        <v>0</v>
      </c>
      <c r="P75" s="30">
        <v>10</v>
      </c>
      <c r="Q75" s="22">
        <f t="shared" si="20"/>
        <v>-10</v>
      </c>
      <c r="R75" s="20">
        <v>25</v>
      </c>
      <c r="S75" s="22"/>
      <c r="T75" s="22">
        <f>R75+S75</f>
        <v>25</v>
      </c>
      <c r="U75" s="22">
        <f t="shared" si="14"/>
        <v>-10</v>
      </c>
      <c r="V75" s="20"/>
      <c r="X75" s="5"/>
      <c r="Y75" s="5"/>
      <c r="Z75" s="5"/>
      <c r="AA75" s="41"/>
      <c r="AB75" s="38"/>
      <c r="AC75" s="7"/>
    </row>
    <row r="76" s="1" customFormat="1" ht="24" spans="1:29">
      <c r="A76" s="20">
        <v>67</v>
      </c>
      <c r="B76" s="21" t="s">
        <v>102</v>
      </c>
      <c r="C76" s="22">
        <v>127.45</v>
      </c>
      <c r="D76" s="22">
        <v>39.52</v>
      </c>
      <c r="E76" s="22">
        <v>229.51</v>
      </c>
      <c r="F76" s="22">
        <v>75.06</v>
      </c>
      <c r="G76" s="22">
        <v>229.23</v>
      </c>
      <c r="H76" s="22">
        <f t="shared" si="18"/>
        <v>152.94</v>
      </c>
      <c r="I76" s="22">
        <f t="shared" si="19"/>
        <v>275.412</v>
      </c>
      <c r="J76" s="22">
        <f>G76*1.2</f>
        <v>275.076</v>
      </c>
      <c r="K76" s="29">
        <f t="shared" ref="K76:K80" si="21">(I76-H76)/H76</f>
        <v>0.800784621420165</v>
      </c>
      <c r="L76" s="20">
        <v>2</v>
      </c>
      <c r="M76" s="20">
        <v>1</v>
      </c>
      <c r="N76" s="22">
        <v>451</v>
      </c>
      <c r="O76" s="22">
        <v>58</v>
      </c>
      <c r="P76" s="44">
        <v>18</v>
      </c>
      <c r="Q76" s="22">
        <f t="shared" si="20"/>
        <v>40</v>
      </c>
      <c r="R76" s="20">
        <v>17</v>
      </c>
      <c r="S76" s="22"/>
      <c r="T76" s="22">
        <f>R76+S76</f>
        <v>17</v>
      </c>
      <c r="U76" s="22">
        <f t="shared" si="14"/>
        <v>40</v>
      </c>
      <c r="V76" s="20"/>
      <c r="X76" s="5"/>
      <c r="Y76" s="5"/>
      <c r="Z76" s="5"/>
      <c r="AA76" s="41"/>
      <c r="AB76" s="38"/>
      <c r="AC76" s="7"/>
    </row>
    <row r="77" s="1" customFormat="1" spans="1:29">
      <c r="A77" s="20">
        <v>68</v>
      </c>
      <c r="B77" s="27" t="s">
        <v>103</v>
      </c>
      <c r="C77" s="22">
        <v>2468.41</v>
      </c>
      <c r="D77" s="22">
        <v>813.72</v>
      </c>
      <c r="E77" s="22">
        <v>2234.94</v>
      </c>
      <c r="F77" s="22">
        <v>687.08</v>
      </c>
      <c r="G77" s="22">
        <v>2300</v>
      </c>
      <c r="H77" s="22">
        <f t="shared" si="18"/>
        <v>2962.092</v>
      </c>
      <c r="I77" s="22">
        <f t="shared" si="19"/>
        <v>2681.928</v>
      </c>
      <c r="J77" s="22">
        <f>G77*1.2</f>
        <v>2760</v>
      </c>
      <c r="K77" s="29">
        <f t="shared" si="21"/>
        <v>-0.0945831527177413</v>
      </c>
      <c r="L77" s="20">
        <v>1.5</v>
      </c>
      <c r="M77" s="20">
        <v>1</v>
      </c>
      <c r="N77" s="22">
        <v>2352</v>
      </c>
      <c r="O77" s="22">
        <v>304</v>
      </c>
      <c r="P77" s="45">
        <v>376</v>
      </c>
      <c r="Q77" s="22">
        <f t="shared" si="20"/>
        <v>-72</v>
      </c>
      <c r="R77" s="20">
        <v>220</v>
      </c>
      <c r="S77" s="22"/>
      <c r="T77" s="22">
        <f>R77+S77</f>
        <v>220</v>
      </c>
      <c r="U77" s="22">
        <f t="shared" si="14"/>
        <v>-72</v>
      </c>
      <c r="V77" s="20"/>
      <c r="X77" s="5"/>
      <c r="Y77" s="5"/>
      <c r="Z77" s="5"/>
      <c r="AA77" s="41"/>
      <c r="AB77" s="38"/>
      <c r="AC77" s="7"/>
    </row>
    <row r="78" s="1" customFormat="1" spans="1:29">
      <c r="A78" s="20">
        <v>69</v>
      </c>
      <c r="B78" s="21" t="s">
        <v>104</v>
      </c>
      <c r="C78" s="22">
        <v>316.87</v>
      </c>
      <c r="D78" s="22">
        <v>135.62</v>
      </c>
      <c r="E78" s="22">
        <v>580.23</v>
      </c>
      <c r="F78" s="22">
        <v>104.88</v>
      </c>
      <c r="G78" s="22">
        <v>800</v>
      </c>
      <c r="H78" s="22">
        <f t="shared" si="18"/>
        <v>380.244</v>
      </c>
      <c r="I78" s="22">
        <f t="shared" si="19"/>
        <v>696.276</v>
      </c>
      <c r="J78" s="22">
        <f t="shared" ref="J78:J88" si="22">G78*1.2</f>
        <v>960</v>
      </c>
      <c r="K78" s="29">
        <f t="shared" si="21"/>
        <v>0.831129485277874</v>
      </c>
      <c r="L78" s="20">
        <v>2</v>
      </c>
      <c r="M78" s="20">
        <v>1</v>
      </c>
      <c r="N78" s="22">
        <v>966</v>
      </c>
      <c r="O78" s="22">
        <v>124</v>
      </c>
      <c r="P78" s="44">
        <v>99</v>
      </c>
      <c r="Q78" s="22">
        <f t="shared" si="20"/>
        <v>25</v>
      </c>
      <c r="R78" s="20">
        <v>88</v>
      </c>
      <c r="S78" s="22"/>
      <c r="T78" s="22">
        <f t="shared" ref="T78:T88" si="23">R78+S78</f>
        <v>88</v>
      </c>
      <c r="U78" s="22">
        <f t="shared" si="14"/>
        <v>25</v>
      </c>
      <c r="V78" s="20"/>
      <c r="X78" s="5"/>
      <c r="Y78" s="5"/>
      <c r="Z78" s="5"/>
      <c r="AA78" s="41"/>
      <c r="AB78" s="38"/>
      <c r="AC78" s="7"/>
    </row>
    <row r="79" s="1" customFormat="1" spans="1:29">
      <c r="A79" s="20">
        <v>70</v>
      </c>
      <c r="B79" s="27" t="s">
        <v>105</v>
      </c>
      <c r="C79" s="22">
        <v>910.78</v>
      </c>
      <c r="D79" s="22">
        <v>242.24</v>
      </c>
      <c r="E79" s="22">
        <v>1692.72</v>
      </c>
      <c r="F79" s="22">
        <v>493.23</v>
      </c>
      <c r="G79" s="22">
        <v>1800</v>
      </c>
      <c r="H79" s="22">
        <f t="shared" si="18"/>
        <v>1092.936</v>
      </c>
      <c r="I79" s="22">
        <f t="shared" si="19"/>
        <v>2031.264</v>
      </c>
      <c r="J79" s="22">
        <f t="shared" si="22"/>
        <v>2160</v>
      </c>
      <c r="K79" s="29">
        <f t="shared" si="21"/>
        <v>0.858538834844858</v>
      </c>
      <c r="L79" s="20">
        <v>2</v>
      </c>
      <c r="M79" s="20">
        <v>1</v>
      </c>
      <c r="N79" s="22">
        <v>3346</v>
      </c>
      <c r="O79" s="22">
        <v>428</v>
      </c>
      <c r="P79" s="45">
        <v>202</v>
      </c>
      <c r="Q79" s="22">
        <f t="shared" si="20"/>
        <v>226</v>
      </c>
      <c r="R79" s="20">
        <v>198</v>
      </c>
      <c r="S79" s="22"/>
      <c r="T79" s="22">
        <f t="shared" si="23"/>
        <v>198</v>
      </c>
      <c r="U79" s="22">
        <f t="shared" si="14"/>
        <v>226</v>
      </c>
      <c r="V79" s="20"/>
      <c r="X79" s="5"/>
      <c r="Y79" s="5"/>
      <c r="Z79" s="5"/>
      <c r="AA79" s="41"/>
      <c r="AB79" s="38"/>
      <c r="AC79" s="7"/>
    </row>
    <row r="80" s="1" customFormat="1" spans="1:29">
      <c r="A80" s="20">
        <v>71</v>
      </c>
      <c r="B80" s="42" t="s">
        <v>106</v>
      </c>
      <c r="C80" s="22">
        <v>982.68</v>
      </c>
      <c r="D80" s="22">
        <v>184.46</v>
      </c>
      <c r="E80" s="22">
        <v>1199.48</v>
      </c>
      <c r="F80" s="22">
        <v>406.08</v>
      </c>
      <c r="G80" s="22">
        <v>1200</v>
      </c>
      <c r="H80" s="22">
        <f t="shared" si="18"/>
        <v>1179.216</v>
      </c>
      <c r="I80" s="22">
        <f t="shared" si="19"/>
        <v>1439.376</v>
      </c>
      <c r="J80" s="22">
        <f t="shared" si="22"/>
        <v>1440</v>
      </c>
      <c r="K80" s="29">
        <f t="shared" si="21"/>
        <v>0.220621158464607</v>
      </c>
      <c r="L80" s="20">
        <v>2</v>
      </c>
      <c r="M80" s="20">
        <v>1</v>
      </c>
      <c r="N80" s="22">
        <v>2032</v>
      </c>
      <c r="O80" s="22">
        <v>260</v>
      </c>
      <c r="P80" s="45">
        <v>205</v>
      </c>
      <c r="Q80" s="22">
        <f t="shared" si="20"/>
        <v>55</v>
      </c>
      <c r="R80" s="20">
        <v>88</v>
      </c>
      <c r="S80" s="22"/>
      <c r="T80" s="22">
        <f t="shared" si="23"/>
        <v>88</v>
      </c>
      <c r="U80" s="22">
        <f t="shared" si="14"/>
        <v>55</v>
      </c>
      <c r="V80" s="20"/>
      <c r="X80" s="5"/>
      <c r="Y80" s="5"/>
      <c r="Z80" s="5"/>
      <c r="AA80" s="41"/>
      <c r="AB80" s="38"/>
      <c r="AC80" s="7"/>
    </row>
    <row r="81" s="1" customFormat="1" ht="36" spans="1:29">
      <c r="A81" s="20">
        <v>72</v>
      </c>
      <c r="B81" s="42" t="s">
        <v>107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8"/>
        <v>0</v>
      </c>
      <c r="I81" s="22">
        <f t="shared" si="19"/>
        <v>0</v>
      </c>
      <c r="J81" s="22">
        <f t="shared" si="22"/>
        <v>0</v>
      </c>
      <c r="K81" s="29"/>
      <c r="L81" s="20"/>
      <c r="M81" s="20"/>
      <c r="N81" s="22">
        <v>0</v>
      </c>
      <c r="O81" s="22">
        <v>0</v>
      </c>
      <c r="P81" s="30">
        <v>16</v>
      </c>
      <c r="Q81" s="22">
        <f t="shared" si="20"/>
        <v>-16</v>
      </c>
      <c r="R81" s="31">
        <v>0</v>
      </c>
      <c r="S81" s="22"/>
      <c r="T81" s="22">
        <f t="shared" si="23"/>
        <v>0</v>
      </c>
      <c r="U81" s="22">
        <f t="shared" si="14"/>
        <v>-16</v>
      </c>
      <c r="V81" s="20"/>
      <c r="X81" s="5"/>
      <c r="Y81" s="5"/>
      <c r="Z81" s="5"/>
      <c r="AA81" s="41"/>
      <c r="AB81" s="38"/>
      <c r="AC81" s="7"/>
    </row>
    <row r="82" s="1" customFormat="1" ht="36" spans="1:29">
      <c r="A82" s="20">
        <v>73</v>
      </c>
      <c r="B82" s="21" t="s">
        <v>108</v>
      </c>
      <c r="C82" s="22">
        <v>141.13</v>
      </c>
      <c r="D82" s="22">
        <v>35.81</v>
      </c>
      <c r="E82" s="22">
        <v>146.21</v>
      </c>
      <c r="F82" s="22">
        <v>45.55</v>
      </c>
      <c r="G82" s="22">
        <v>246.08</v>
      </c>
      <c r="H82" s="22">
        <f t="shared" si="18"/>
        <v>169.356</v>
      </c>
      <c r="I82" s="22">
        <f t="shared" si="19"/>
        <v>175.452</v>
      </c>
      <c r="J82" s="22">
        <f t="shared" si="22"/>
        <v>295.296</v>
      </c>
      <c r="K82" s="29">
        <f>(I82-H82)/H82</f>
        <v>0.0359951817473252</v>
      </c>
      <c r="L82" s="20">
        <v>1.25</v>
      </c>
      <c r="M82" s="20">
        <v>1</v>
      </c>
      <c r="N82" s="22">
        <v>192</v>
      </c>
      <c r="O82" s="22">
        <v>24</v>
      </c>
      <c r="P82" s="44">
        <v>48</v>
      </c>
      <c r="Q82" s="22">
        <f t="shared" si="20"/>
        <v>-24</v>
      </c>
      <c r="R82" s="20">
        <v>17</v>
      </c>
      <c r="S82" s="22"/>
      <c r="T82" s="22">
        <f t="shared" si="23"/>
        <v>17</v>
      </c>
      <c r="U82" s="22">
        <f t="shared" si="14"/>
        <v>-24</v>
      </c>
      <c r="V82" s="20"/>
      <c r="X82" s="5"/>
      <c r="Y82" s="5"/>
      <c r="Z82" s="5"/>
      <c r="AA82" s="41"/>
      <c r="AB82" s="38"/>
      <c r="AC82" s="7"/>
    </row>
    <row r="83" s="1" customFormat="1" ht="24" spans="1:29">
      <c r="A83" s="20">
        <v>74</v>
      </c>
      <c r="B83" s="21" t="s">
        <v>109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8"/>
        <v>0</v>
      </c>
      <c r="I83" s="22">
        <f t="shared" si="19"/>
        <v>0</v>
      </c>
      <c r="J83" s="22">
        <f t="shared" si="22"/>
        <v>0</v>
      </c>
      <c r="K83" s="29"/>
      <c r="L83" s="20"/>
      <c r="M83" s="20"/>
      <c r="N83" s="22">
        <v>0</v>
      </c>
      <c r="O83" s="22">
        <v>0</v>
      </c>
      <c r="P83" s="30">
        <v>30</v>
      </c>
      <c r="Q83" s="22">
        <f t="shared" si="20"/>
        <v>-30</v>
      </c>
      <c r="R83" s="20">
        <v>36</v>
      </c>
      <c r="S83" s="22"/>
      <c r="T83" s="22">
        <f t="shared" si="23"/>
        <v>36</v>
      </c>
      <c r="U83" s="22">
        <f t="shared" si="14"/>
        <v>-30</v>
      </c>
      <c r="V83" s="20"/>
      <c r="X83" s="5"/>
      <c r="Y83" s="5"/>
      <c r="Z83" s="5"/>
      <c r="AA83" s="41"/>
      <c r="AB83" s="38"/>
      <c r="AC83" s="7"/>
    </row>
    <row r="84" s="1" customFormat="1" ht="24.75" spans="1:29">
      <c r="A84" s="20">
        <v>75</v>
      </c>
      <c r="B84" s="21" t="s">
        <v>110</v>
      </c>
      <c r="C84" s="22">
        <v>63.24</v>
      </c>
      <c r="D84" s="22">
        <v>9.79</v>
      </c>
      <c r="E84" s="22">
        <v>0</v>
      </c>
      <c r="F84" s="22">
        <v>0</v>
      </c>
      <c r="G84" s="22">
        <v>360</v>
      </c>
      <c r="H84" s="22">
        <f t="shared" si="18"/>
        <v>75.888</v>
      </c>
      <c r="I84" s="22">
        <f t="shared" si="19"/>
        <v>0</v>
      </c>
      <c r="J84" s="22">
        <f t="shared" si="22"/>
        <v>432</v>
      </c>
      <c r="K84" s="29"/>
      <c r="L84" s="20"/>
      <c r="M84" s="20">
        <v>1</v>
      </c>
      <c r="N84" s="22">
        <v>0</v>
      </c>
      <c r="O84" s="22">
        <v>0</v>
      </c>
      <c r="P84" s="44">
        <v>120</v>
      </c>
      <c r="Q84" s="22">
        <f t="shared" si="20"/>
        <v>-120</v>
      </c>
      <c r="R84" s="20">
        <v>24</v>
      </c>
      <c r="S84" s="22"/>
      <c r="T84" s="22">
        <f t="shared" si="23"/>
        <v>24</v>
      </c>
      <c r="U84" s="22">
        <f t="shared" si="14"/>
        <v>-120</v>
      </c>
      <c r="V84" s="20"/>
      <c r="X84" s="5"/>
      <c r="Y84" s="5"/>
      <c r="Z84" s="5"/>
      <c r="AA84" s="41"/>
      <c r="AB84" s="38"/>
      <c r="AC84" s="7"/>
    </row>
    <row r="85" s="1" customFormat="1" spans="1:29">
      <c r="A85" s="20">
        <v>76</v>
      </c>
      <c r="B85" s="21" t="s">
        <v>111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f t="shared" si="18"/>
        <v>0</v>
      </c>
      <c r="I85" s="22">
        <f t="shared" si="19"/>
        <v>0</v>
      </c>
      <c r="J85" s="22">
        <f t="shared" si="22"/>
        <v>0</v>
      </c>
      <c r="K85" s="29"/>
      <c r="L85" s="20"/>
      <c r="M85" s="20"/>
      <c r="N85" s="22">
        <v>0</v>
      </c>
      <c r="O85" s="22">
        <v>0</v>
      </c>
      <c r="P85" s="30">
        <v>30</v>
      </c>
      <c r="Q85" s="22">
        <f t="shared" si="20"/>
        <v>-30</v>
      </c>
      <c r="R85" s="31">
        <v>0</v>
      </c>
      <c r="S85" s="22"/>
      <c r="T85" s="22">
        <f t="shared" si="23"/>
        <v>0</v>
      </c>
      <c r="U85" s="22">
        <f t="shared" si="14"/>
        <v>-30</v>
      </c>
      <c r="V85" s="20"/>
      <c r="X85" s="5"/>
      <c r="Y85" s="5"/>
      <c r="Z85" s="5"/>
      <c r="AA85" s="41"/>
      <c r="AB85" s="38"/>
      <c r="AC85" s="7"/>
    </row>
    <row r="86" s="1" customFormat="1" spans="1:29">
      <c r="A86" s="20">
        <v>77</v>
      </c>
      <c r="B86" s="21" t="s">
        <v>112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f t="shared" si="18"/>
        <v>0</v>
      </c>
      <c r="I86" s="22">
        <f t="shared" si="19"/>
        <v>0</v>
      </c>
      <c r="J86" s="22">
        <f t="shared" si="22"/>
        <v>0</v>
      </c>
      <c r="K86" s="29"/>
      <c r="L86" s="20"/>
      <c r="M86" s="20"/>
      <c r="N86" s="22">
        <v>0</v>
      </c>
      <c r="O86" s="22">
        <v>0</v>
      </c>
      <c r="P86" s="30">
        <v>30</v>
      </c>
      <c r="Q86" s="22">
        <f t="shared" si="20"/>
        <v>-30</v>
      </c>
      <c r="R86" s="31">
        <v>0</v>
      </c>
      <c r="S86" s="22"/>
      <c r="T86" s="22">
        <f t="shared" si="23"/>
        <v>0</v>
      </c>
      <c r="U86" s="22">
        <f t="shared" si="14"/>
        <v>-30</v>
      </c>
      <c r="V86" s="20"/>
      <c r="X86" s="5"/>
      <c r="Y86" s="5"/>
      <c r="Z86" s="5"/>
      <c r="AA86" s="41"/>
      <c r="AB86" s="38"/>
      <c r="AC86" s="7"/>
    </row>
    <row r="87" s="1" customFormat="1" spans="1:29">
      <c r="A87" s="20">
        <v>78</v>
      </c>
      <c r="B87" s="21" t="s">
        <v>113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f t="shared" si="18"/>
        <v>0</v>
      </c>
      <c r="I87" s="22">
        <f t="shared" si="19"/>
        <v>0</v>
      </c>
      <c r="J87" s="22">
        <f t="shared" si="22"/>
        <v>0</v>
      </c>
      <c r="K87" s="29"/>
      <c r="L87" s="20"/>
      <c r="M87" s="20"/>
      <c r="N87" s="22">
        <v>0</v>
      </c>
      <c r="O87" s="22">
        <v>0</v>
      </c>
      <c r="P87" s="30">
        <v>30</v>
      </c>
      <c r="Q87" s="22">
        <f t="shared" si="20"/>
        <v>-30</v>
      </c>
      <c r="R87" s="31">
        <v>0</v>
      </c>
      <c r="S87" s="22"/>
      <c r="T87" s="22">
        <f t="shared" si="23"/>
        <v>0</v>
      </c>
      <c r="U87" s="22">
        <f t="shared" si="14"/>
        <v>-30</v>
      </c>
      <c r="V87" s="20"/>
      <c r="X87" s="5"/>
      <c r="Y87" s="5"/>
      <c r="Z87" s="5"/>
      <c r="AA87" s="41"/>
      <c r="AB87" s="38"/>
      <c r="AC87" s="7"/>
    </row>
    <row r="88" s="1" customFormat="1" ht="36" spans="1:29">
      <c r="A88" s="20">
        <v>79</v>
      </c>
      <c r="B88" s="21" t="s">
        <v>114</v>
      </c>
      <c r="C88" s="22">
        <v>203.49</v>
      </c>
      <c r="D88" s="22">
        <v>47.81</v>
      </c>
      <c r="E88" s="22">
        <v>214.9</v>
      </c>
      <c r="F88" s="22">
        <v>44.71</v>
      </c>
      <c r="G88" s="22">
        <v>304.67</v>
      </c>
      <c r="H88" s="22">
        <f t="shared" si="18"/>
        <v>244.188</v>
      </c>
      <c r="I88" s="22">
        <f t="shared" si="19"/>
        <v>257.88</v>
      </c>
      <c r="J88" s="22">
        <f t="shared" si="22"/>
        <v>365.604</v>
      </c>
      <c r="K88" s="29">
        <f>(I88-H88)/H88</f>
        <v>0.0560715514275886</v>
      </c>
      <c r="L88" s="20">
        <v>1.5</v>
      </c>
      <c r="M88" s="20">
        <v>1</v>
      </c>
      <c r="N88" s="22">
        <v>260</v>
      </c>
      <c r="O88" s="22">
        <v>34</v>
      </c>
      <c r="P88" s="44">
        <v>90</v>
      </c>
      <c r="Q88" s="22">
        <f t="shared" si="20"/>
        <v>-56</v>
      </c>
      <c r="R88" s="20">
        <v>19</v>
      </c>
      <c r="S88" s="22"/>
      <c r="T88" s="22">
        <f t="shared" si="23"/>
        <v>19</v>
      </c>
      <c r="U88" s="22">
        <f t="shared" si="14"/>
        <v>-56</v>
      </c>
      <c r="V88" s="20"/>
      <c r="X88" s="5"/>
      <c r="Y88" s="5"/>
      <c r="Z88" s="5"/>
      <c r="AA88" s="41"/>
      <c r="AB88" s="38"/>
      <c r="AC88" s="7"/>
    </row>
    <row r="89" s="2" customFormat="1" spans="1:29">
      <c r="A89" s="17"/>
      <c r="B89" s="16" t="s">
        <v>115</v>
      </c>
      <c r="C89" s="18">
        <f>SUM(C90:C170)</f>
        <v>26205.13</v>
      </c>
      <c r="D89" s="18">
        <f t="shared" ref="D89:U89" si="24">SUM(D90:D170)</f>
        <v>8396.98</v>
      </c>
      <c r="E89" s="18">
        <f t="shared" si="24"/>
        <v>27088.148</v>
      </c>
      <c r="F89" s="18">
        <f t="shared" si="24"/>
        <v>9344.18454979212</v>
      </c>
      <c r="G89" s="18">
        <f t="shared" si="24"/>
        <v>51483.1</v>
      </c>
      <c r="H89" s="18">
        <f t="shared" si="24"/>
        <v>31446.156</v>
      </c>
      <c r="I89" s="18">
        <f t="shared" si="24"/>
        <v>32505.7776</v>
      </c>
      <c r="J89" s="18">
        <f t="shared" si="24"/>
        <v>61779.72</v>
      </c>
      <c r="K89" s="18"/>
      <c r="L89" s="18"/>
      <c r="M89" s="18"/>
      <c r="N89" s="18">
        <v>36910</v>
      </c>
      <c r="O89" s="18">
        <f t="shared" si="24"/>
        <v>4720</v>
      </c>
      <c r="P89" s="18">
        <f t="shared" si="24"/>
        <v>7294</v>
      </c>
      <c r="Q89" s="18">
        <f t="shared" si="24"/>
        <v>-2574</v>
      </c>
      <c r="R89" s="18">
        <f t="shared" si="24"/>
        <v>3917</v>
      </c>
      <c r="S89" s="18">
        <f t="shared" si="24"/>
        <v>344</v>
      </c>
      <c r="T89" s="18">
        <f t="shared" si="24"/>
        <v>4261</v>
      </c>
      <c r="U89" s="18">
        <f t="shared" si="24"/>
        <v>-2230</v>
      </c>
      <c r="V89" s="18"/>
      <c r="W89" s="37"/>
      <c r="X89" s="36"/>
      <c r="Y89" s="36"/>
      <c r="Z89" s="36"/>
      <c r="AA89" s="36"/>
      <c r="AB89" s="39"/>
      <c r="AC89" s="40"/>
    </row>
    <row r="90" s="1" customFormat="1" spans="1:29">
      <c r="A90" s="20">
        <v>80</v>
      </c>
      <c r="B90" s="21" t="s">
        <v>116</v>
      </c>
      <c r="C90" s="22">
        <v>1025.87</v>
      </c>
      <c r="D90" s="22">
        <v>316.97</v>
      </c>
      <c r="E90" s="22">
        <v>1265.86</v>
      </c>
      <c r="F90" s="22">
        <v>394.09</v>
      </c>
      <c r="G90" s="22">
        <v>1400</v>
      </c>
      <c r="H90" s="22">
        <f t="shared" ref="H90:H95" si="25">C90*1.2</f>
        <v>1231.044</v>
      </c>
      <c r="I90" s="22">
        <f t="shared" ref="I90:I95" si="26">E90*1.2</f>
        <v>1519.032</v>
      </c>
      <c r="J90" s="22">
        <f t="shared" ref="J90:J120" si="27">G90*1.2</f>
        <v>1680</v>
      </c>
      <c r="K90" s="29">
        <f>(I90-H90)/H90</f>
        <v>0.23393802333629</v>
      </c>
      <c r="L90" s="20">
        <v>2</v>
      </c>
      <c r="M90" s="20">
        <v>1</v>
      </c>
      <c r="N90" s="22">
        <v>1923</v>
      </c>
      <c r="O90" s="22">
        <v>246</v>
      </c>
      <c r="P90" s="30">
        <v>260</v>
      </c>
      <c r="Q90" s="22">
        <f t="shared" ref="Q90:Q97" si="28">O90-P90</f>
        <v>-14</v>
      </c>
      <c r="R90" s="20">
        <v>132</v>
      </c>
      <c r="S90" s="22"/>
      <c r="T90" s="22">
        <f t="shared" ref="T90:T153" si="29">R90+S90</f>
        <v>132</v>
      </c>
      <c r="U90" s="22">
        <f>Q90+S90</f>
        <v>-14</v>
      </c>
      <c r="V90" s="20"/>
      <c r="X90" s="5"/>
      <c r="Y90" s="5"/>
      <c r="Z90" s="5"/>
      <c r="AA90" s="41"/>
      <c r="AB90" s="38"/>
      <c r="AC90" s="7"/>
    </row>
    <row r="91" s="1" customFormat="1" ht="24" spans="1:29">
      <c r="A91" s="20">
        <v>81</v>
      </c>
      <c r="B91" s="21" t="s">
        <v>117</v>
      </c>
      <c r="C91" s="22">
        <v>1881.72</v>
      </c>
      <c r="D91" s="22">
        <v>615.32</v>
      </c>
      <c r="E91" s="22">
        <v>1979.82</v>
      </c>
      <c r="F91" s="22">
        <v>646.02</v>
      </c>
      <c r="G91" s="22">
        <v>2000</v>
      </c>
      <c r="H91" s="22">
        <f t="shared" si="25"/>
        <v>2258.064</v>
      </c>
      <c r="I91" s="22">
        <f t="shared" si="26"/>
        <v>2375.784</v>
      </c>
      <c r="J91" s="22">
        <f t="shared" si="27"/>
        <v>2400</v>
      </c>
      <c r="K91" s="29">
        <f>(I91-H91)/H91</f>
        <v>0.0521331547732924</v>
      </c>
      <c r="L91" s="20">
        <v>1.5</v>
      </c>
      <c r="M91" s="20">
        <v>1</v>
      </c>
      <c r="N91" s="22">
        <v>2481</v>
      </c>
      <c r="O91" s="22">
        <v>317</v>
      </c>
      <c r="P91" s="30">
        <v>272</v>
      </c>
      <c r="Q91" s="22">
        <f t="shared" si="28"/>
        <v>45</v>
      </c>
      <c r="R91" s="20">
        <v>176</v>
      </c>
      <c r="S91" s="22"/>
      <c r="T91" s="22">
        <f t="shared" si="29"/>
        <v>176</v>
      </c>
      <c r="U91" s="22">
        <f t="shared" ref="U91:U122" si="30">Q91+S91</f>
        <v>45</v>
      </c>
      <c r="V91" s="20"/>
      <c r="X91" s="5"/>
      <c r="Y91" s="5"/>
      <c r="Z91" s="5"/>
      <c r="AA91" s="41"/>
      <c r="AB91" s="38"/>
      <c r="AC91" s="7"/>
    </row>
    <row r="92" s="1" customFormat="1" spans="1:29">
      <c r="A92" s="20">
        <v>82</v>
      </c>
      <c r="B92" s="21" t="s">
        <v>118</v>
      </c>
      <c r="C92" s="22">
        <v>312.67</v>
      </c>
      <c r="D92" s="22">
        <v>97.47</v>
      </c>
      <c r="E92" s="22">
        <v>670.46</v>
      </c>
      <c r="F92" s="22">
        <v>260.1</v>
      </c>
      <c r="G92" s="22">
        <v>700</v>
      </c>
      <c r="H92" s="22">
        <f t="shared" si="25"/>
        <v>375.204</v>
      </c>
      <c r="I92" s="22">
        <f t="shared" si="26"/>
        <v>804.552</v>
      </c>
      <c r="J92" s="22">
        <f t="shared" si="27"/>
        <v>840</v>
      </c>
      <c r="K92" s="29">
        <f>(I92-H92)/H92</f>
        <v>1.14430549780919</v>
      </c>
      <c r="L92" s="20">
        <v>2</v>
      </c>
      <c r="M92" s="20">
        <v>1</v>
      </c>
      <c r="N92" s="22">
        <v>1478</v>
      </c>
      <c r="O92" s="22">
        <v>189</v>
      </c>
      <c r="P92" s="30">
        <v>228</v>
      </c>
      <c r="Q92" s="22">
        <f t="shared" si="28"/>
        <v>-39</v>
      </c>
      <c r="R92" s="20">
        <v>110</v>
      </c>
      <c r="S92" s="22"/>
      <c r="T92" s="22">
        <f t="shared" si="29"/>
        <v>110</v>
      </c>
      <c r="U92" s="22">
        <f t="shared" si="30"/>
        <v>-39</v>
      </c>
      <c r="V92" s="20"/>
      <c r="X92" s="5"/>
      <c r="Y92" s="5"/>
      <c r="Z92" s="5"/>
      <c r="AA92" s="41"/>
      <c r="AB92" s="38"/>
      <c r="AC92" s="7"/>
    </row>
    <row r="93" s="1" customFormat="1" ht="24" spans="1:29">
      <c r="A93" s="20">
        <v>83</v>
      </c>
      <c r="B93" s="21" t="s">
        <v>119</v>
      </c>
      <c r="C93" s="22">
        <v>214.39</v>
      </c>
      <c r="D93" s="22">
        <v>61.31</v>
      </c>
      <c r="E93" s="22">
        <v>58</v>
      </c>
      <c r="F93" s="22">
        <v>13.13</v>
      </c>
      <c r="G93" s="22">
        <v>0</v>
      </c>
      <c r="H93" s="22">
        <f t="shared" si="25"/>
        <v>257.268</v>
      </c>
      <c r="I93" s="22">
        <f t="shared" si="26"/>
        <v>69.6</v>
      </c>
      <c r="J93" s="22">
        <f t="shared" si="27"/>
        <v>0</v>
      </c>
      <c r="K93" s="29">
        <f>(I93-H93)/H93</f>
        <v>-0.729464993703065</v>
      </c>
      <c r="L93" s="20">
        <v>2</v>
      </c>
      <c r="M93" s="20">
        <v>1</v>
      </c>
      <c r="N93" s="22">
        <v>0</v>
      </c>
      <c r="O93" s="22">
        <v>0</v>
      </c>
      <c r="P93" s="30">
        <v>55</v>
      </c>
      <c r="Q93" s="22">
        <f t="shared" si="28"/>
        <v>-55</v>
      </c>
      <c r="R93" s="20">
        <v>10</v>
      </c>
      <c r="S93" s="22"/>
      <c r="T93" s="22">
        <f t="shared" si="29"/>
        <v>10</v>
      </c>
      <c r="U93" s="22">
        <f t="shared" si="30"/>
        <v>-55</v>
      </c>
      <c r="V93" s="20"/>
      <c r="X93" s="5"/>
      <c r="Y93" s="5"/>
      <c r="Z93" s="5"/>
      <c r="AA93" s="41"/>
      <c r="AB93" s="38"/>
      <c r="AC93" s="7"/>
    </row>
    <row r="94" s="1" customFormat="1" spans="1:29">
      <c r="A94" s="20">
        <v>84</v>
      </c>
      <c r="B94" s="21" t="s">
        <v>120</v>
      </c>
      <c r="C94" s="22">
        <v>0</v>
      </c>
      <c r="D94" s="22">
        <v>0</v>
      </c>
      <c r="E94" s="22">
        <v>447.74</v>
      </c>
      <c r="F94" s="22">
        <v>161.24</v>
      </c>
      <c r="G94" s="22">
        <v>750</v>
      </c>
      <c r="H94" s="22">
        <f t="shared" si="25"/>
        <v>0</v>
      </c>
      <c r="I94" s="22">
        <f t="shared" si="26"/>
        <v>537.288</v>
      </c>
      <c r="J94" s="22">
        <f t="shared" si="27"/>
        <v>900</v>
      </c>
      <c r="K94" s="33" t="s">
        <v>62</v>
      </c>
      <c r="L94" s="20">
        <v>1</v>
      </c>
      <c r="M94" s="20">
        <v>1</v>
      </c>
      <c r="N94" s="22">
        <v>779</v>
      </c>
      <c r="O94" s="22">
        <v>100</v>
      </c>
      <c r="P94" s="30">
        <v>78</v>
      </c>
      <c r="Q94" s="22">
        <f t="shared" si="28"/>
        <v>22</v>
      </c>
      <c r="R94" s="20">
        <v>83</v>
      </c>
      <c r="S94" s="22"/>
      <c r="T94" s="22">
        <f t="shared" si="29"/>
        <v>83</v>
      </c>
      <c r="U94" s="22">
        <f t="shared" si="30"/>
        <v>22</v>
      </c>
      <c r="V94" s="20"/>
      <c r="X94" s="5"/>
      <c r="Y94" s="5"/>
      <c r="Z94" s="5"/>
      <c r="AA94" s="41"/>
      <c r="AB94" s="38"/>
      <c r="AC94" s="7"/>
    </row>
    <row r="95" s="1" customFormat="1" spans="1:29">
      <c r="A95" s="20">
        <v>85</v>
      </c>
      <c r="B95" s="21" t="s">
        <v>121</v>
      </c>
      <c r="C95" s="22">
        <v>0</v>
      </c>
      <c r="D95" s="22">
        <v>0</v>
      </c>
      <c r="E95" s="22">
        <v>80.43</v>
      </c>
      <c r="F95" s="22">
        <v>19.48</v>
      </c>
      <c r="G95" s="22">
        <v>200</v>
      </c>
      <c r="H95" s="22">
        <f t="shared" si="25"/>
        <v>0</v>
      </c>
      <c r="I95" s="22">
        <f t="shared" si="26"/>
        <v>96.516</v>
      </c>
      <c r="J95" s="22">
        <f t="shared" si="27"/>
        <v>240</v>
      </c>
      <c r="K95" s="29"/>
      <c r="L95" s="20"/>
      <c r="M95" s="20">
        <v>1</v>
      </c>
      <c r="N95" s="22">
        <v>126</v>
      </c>
      <c r="O95" s="22">
        <v>16</v>
      </c>
      <c r="P95" s="30">
        <v>11</v>
      </c>
      <c r="Q95" s="22">
        <f t="shared" si="28"/>
        <v>5</v>
      </c>
      <c r="R95" s="20">
        <v>33</v>
      </c>
      <c r="S95" s="22"/>
      <c r="T95" s="22">
        <f t="shared" si="29"/>
        <v>33</v>
      </c>
      <c r="U95" s="22">
        <f t="shared" si="30"/>
        <v>5</v>
      </c>
      <c r="V95" s="20"/>
      <c r="X95" s="5"/>
      <c r="Y95" s="5"/>
      <c r="Z95" s="5"/>
      <c r="AA95" s="41"/>
      <c r="AB95" s="38"/>
      <c r="AC95" s="7"/>
    </row>
    <row r="96" s="1" customFormat="1" spans="1:29">
      <c r="A96" s="20">
        <v>86</v>
      </c>
      <c r="B96" s="21" t="s">
        <v>122</v>
      </c>
      <c r="C96" s="22">
        <v>0</v>
      </c>
      <c r="D96" s="22">
        <v>0</v>
      </c>
      <c r="E96" s="22">
        <v>0</v>
      </c>
      <c r="F96" s="22">
        <v>0</v>
      </c>
      <c r="G96" s="22">
        <v>750</v>
      </c>
      <c r="H96" s="22">
        <v>0</v>
      </c>
      <c r="I96" s="22">
        <v>0</v>
      </c>
      <c r="J96" s="22">
        <f t="shared" si="27"/>
        <v>900</v>
      </c>
      <c r="K96" s="29"/>
      <c r="L96" s="20"/>
      <c r="M96" s="20">
        <v>1</v>
      </c>
      <c r="N96" s="22">
        <v>0</v>
      </c>
      <c r="O96" s="22">
        <v>0</v>
      </c>
      <c r="P96" s="31">
        <v>85</v>
      </c>
      <c r="Q96" s="22">
        <f t="shared" si="28"/>
        <v>-85</v>
      </c>
      <c r="R96" s="20">
        <v>42</v>
      </c>
      <c r="S96" s="22"/>
      <c r="T96" s="22">
        <f t="shared" si="29"/>
        <v>42</v>
      </c>
      <c r="U96" s="22">
        <f t="shared" si="30"/>
        <v>-85</v>
      </c>
      <c r="V96" s="20"/>
      <c r="X96" s="5"/>
      <c r="Y96" s="5"/>
      <c r="Z96" s="5"/>
      <c r="AA96" s="41"/>
      <c r="AB96" s="38"/>
      <c r="AC96" s="7"/>
    </row>
    <row r="97" s="1" customFormat="1" spans="1:29">
      <c r="A97" s="20">
        <v>87</v>
      </c>
      <c r="B97" s="21" t="s">
        <v>123</v>
      </c>
      <c r="C97" s="22">
        <v>0</v>
      </c>
      <c r="D97" s="22">
        <v>0</v>
      </c>
      <c r="E97" s="22">
        <v>0</v>
      </c>
      <c r="F97" s="22">
        <v>0</v>
      </c>
      <c r="G97" s="22">
        <v>82.5</v>
      </c>
      <c r="H97" s="22">
        <v>0</v>
      </c>
      <c r="I97" s="22">
        <v>0</v>
      </c>
      <c r="J97" s="22">
        <f t="shared" si="27"/>
        <v>99</v>
      </c>
      <c r="K97" s="29"/>
      <c r="L97" s="20"/>
      <c r="M97" s="20">
        <v>1</v>
      </c>
      <c r="N97" s="22">
        <v>0</v>
      </c>
      <c r="O97" s="22">
        <v>0</v>
      </c>
      <c r="P97" s="31">
        <v>13</v>
      </c>
      <c r="Q97" s="22">
        <f t="shared" si="28"/>
        <v>-13</v>
      </c>
      <c r="R97" s="20">
        <v>10</v>
      </c>
      <c r="S97" s="22"/>
      <c r="T97" s="22">
        <f t="shared" si="29"/>
        <v>10</v>
      </c>
      <c r="U97" s="22">
        <f t="shared" si="30"/>
        <v>-13</v>
      </c>
      <c r="V97" s="20"/>
      <c r="X97" s="5"/>
      <c r="Y97" s="5"/>
      <c r="Z97" s="5"/>
      <c r="AA97" s="41"/>
      <c r="AB97" s="38"/>
      <c r="AC97" s="7"/>
    </row>
    <row r="98" s="1" customFormat="1" spans="1:29">
      <c r="A98" s="20">
        <v>88</v>
      </c>
      <c r="B98" s="21" t="s">
        <v>124</v>
      </c>
      <c r="C98" s="22">
        <v>0</v>
      </c>
      <c r="D98" s="22">
        <v>0</v>
      </c>
      <c r="E98" s="22">
        <v>0</v>
      </c>
      <c r="F98" s="22">
        <v>0</v>
      </c>
      <c r="G98" s="22">
        <v>2000</v>
      </c>
      <c r="H98" s="22">
        <v>0</v>
      </c>
      <c r="I98" s="22">
        <v>0</v>
      </c>
      <c r="J98" s="22">
        <f t="shared" si="27"/>
        <v>2400</v>
      </c>
      <c r="K98" s="29"/>
      <c r="L98" s="20"/>
      <c r="M98" s="20">
        <v>1</v>
      </c>
      <c r="N98" s="31">
        <v>0</v>
      </c>
      <c r="O98" s="22">
        <v>0</v>
      </c>
      <c r="P98" s="31">
        <v>0</v>
      </c>
      <c r="Q98" s="31">
        <v>0</v>
      </c>
      <c r="R98" s="31">
        <v>0</v>
      </c>
      <c r="S98" s="22">
        <v>50</v>
      </c>
      <c r="T98" s="22">
        <f t="shared" si="29"/>
        <v>50</v>
      </c>
      <c r="U98" s="22">
        <f t="shared" si="30"/>
        <v>50</v>
      </c>
      <c r="V98" s="21" t="s">
        <v>62</v>
      </c>
      <c r="X98" s="5"/>
      <c r="Y98" s="5"/>
      <c r="Z98" s="5"/>
      <c r="AA98" s="41"/>
      <c r="AB98" s="38"/>
      <c r="AC98" s="7"/>
    </row>
    <row r="99" s="1" customFormat="1" spans="1:29">
      <c r="A99" s="20">
        <v>89</v>
      </c>
      <c r="B99" s="21" t="s">
        <v>125</v>
      </c>
      <c r="C99" s="22">
        <v>0</v>
      </c>
      <c r="D99" s="22">
        <v>0</v>
      </c>
      <c r="E99" s="22">
        <v>0</v>
      </c>
      <c r="F99" s="22">
        <v>0</v>
      </c>
      <c r="G99" s="22">
        <v>200</v>
      </c>
      <c r="H99" s="22">
        <v>0</v>
      </c>
      <c r="I99" s="22">
        <v>0</v>
      </c>
      <c r="J99" s="22">
        <f t="shared" si="27"/>
        <v>240</v>
      </c>
      <c r="K99" s="29"/>
      <c r="L99" s="20"/>
      <c r="M99" s="20">
        <v>1</v>
      </c>
      <c r="N99" s="31">
        <v>0</v>
      </c>
      <c r="O99" s="22">
        <v>0</v>
      </c>
      <c r="P99" s="31">
        <v>0</v>
      </c>
      <c r="Q99" s="31">
        <v>0</v>
      </c>
      <c r="R99" s="31">
        <v>0</v>
      </c>
      <c r="S99" s="22">
        <v>30</v>
      </c>
      <c r="T99" s="22">
        <f t="shared" si="29"/>
        <v>30</v>
      </c>
      <c r="U99" s="22">
        <f t="shared" si="30"/>
        <v>30</v>
      </c>
      <c r="V99" s="21" t="s">
        <v>62</v>
      </c>
      <c r="X99" s="5"/>
      <c r="Y99" s="5"/>
      <c r="Z99" s="5"/>
      <c r="AA99" s="41"/>
      <c r="AB99" s="38"/>
      <c r="AC99" s="7"/>
    </row>
    <row r="100" s="1" customFormat="1" spans="1:29">
      <c r="A100" s="20">
        <v>90</v>
      </c>
      <c r="B100" s="21" t="s">
        <v>126</v>
      </c>
      <c r="C100" s="22">
        <v>0</v>
      </c>
      <c r="D100" s="22">
        <v>0</v>
      </c>
      <c r="E100" s="22">
        <v>0</v>
      </c>
      <c r="F100" s="22">
        <v>0</v>
      </c>
      <c r="G100" s="22">
        <v>58</v>
      </c>
      <c r="H100" s="22">
        <v>0</v>
      </c>
      <c r="I100" s="22">
        <v>0</v>
      </c>
      <c r="J100" s="22">
        <f t="shared" si="27"/>
        <v>69.6</v>
      </c>
      <c r="K100" s="29"/>
      <c r="L100" s="20"/>
      <c r="M100" s="20">
        <v>1</v>
      </c>
      <c r="N100" s="31">
        <v>0</v>
      </c>
      <c r="O100" s="22">
        <v>0</v>
      </c>
      <c r="P100" s="31">
        <v>0</v>
      </c>
      <c r="Q100" s="31">
        <v>0</v>
      </c>
      <c r="R100" s="20">
        <v>5</v>
      </c>
      <c r="S100" s="22">
        <v>5</v>
      </c>
      <c r="T100" s="22">
        <f t="shared" si="29"/>
        <v>10</v>
      </c>
      <c r="U100" s="22">
        <f t="shared" si="30"/>
        <v>5</v>
      </c>
      <c r="V100" s="21" t="s">
        <v>62</v>
      </c>
      <c r="X100" s="5"/>
      <c r="Y100" s="5"/>
      <c r="Z100" s="5"/>
      <c r="AA100" s="41"/>
      <c r="AB100" s="38"/>
      <c r="AC100" s="7"/>
    </row>
    <row r="101" s="1" customFormat="1" spans="1:29">
      <c r="A101" s="20">
        <v>91</v>
      </c>
      <c r="B101" s="23" t="s">
        <v>127</v>
      </c>
      <c r="C101" s="22">
        <v>2415</v>
      </c>
      <c r="D101" s="22">
        <v>770.77</v>
      </c>
      <c r="E101" s="22">
        <v>1917.55</v>
      </c>
      <c r="F101" s="22">
        <v>843.5492002589</v>
      </c>
      <c r="G101" s="22">
        <v>2000</v>
      </c>
      <c r="H101" s="22">
        <f t="shared" ref="H101:H122" si="31">C101*1.2</f>
        <v>2898</v>
      </c>
      <c r="I101" s="22">
        <f t="shared" ref="I101:I121" si="32">E101*1.2</f>
        <v>2301.06</v>
      </c>
      <c r="J101" s="22">
        <f t="shared" si="27"/>
        <v>2400</v>
      </c>
      <c r="K101" s="29">
        <f t="shared" ref="K101:K104" si="33">(I101-H101)/H101</f>
        <v>-0.205983436853002</v>
      </c>
      <c r="L101" s="20">
        <v>2</v>
      </c>
      <c r="M101" s="20">
        <v>1</v>
      </c>
      <c r="N101" s="22">
        <v>1813</v>
      </c>
      <c r="O101" s="22">
        <v>232</v>
      </c>
      <c r="P101" s="30">
        <v>432</v>
      </c>
      <c r="Q101" s="22">
        <f t="shared" ref="Q101:Q121" si="34">O101-P101</f>
        <v>-200</v>
      </c>
      <c r="R101" s="20">
        <v>330</v>
      </c>
      <c r="S101" s="22">
        <v>50</v>
      </c>
      <c r="T101" s="22">
        <f t="shared" si="29"/>
        <v>380</v>
      </c>
      <c r="U101" s="22">
        <f t="shared" si="30"/>
        <v>-150</v>
      </c>
      <c r="V101" s="20"/>
      <c r="X101" s="5"/>
      <c r="Y101" s="5"/>
      <c r="Z101" s="5"/>
      <c r="AA101" s="41"/>
      <c r="AB101" s="38"/>
      <c r="AC101" s="7"/>
    </row>
    <row r="102" s="1" customFormat="1" spans="1:29">
      <c r="A102" s="20">
        <v>92</v>
      </c>
      <c r="B102" s="23" t="s">
        <v>128</v>
      </c>
      <c r="C102" s="22">
        <v>1969.93</v>
      </c>
      <c r="D102" s="22">
        <v>582.2</v>
      </c>
      <c r="E102" s="22">
        <v>2249.32</v>
      </c>
      <c r="F102" s="22">
        <v>877.972389566795</v>
      </c>
      <c r="G102" s="22">
        <v>4000</v>
      </c>
      <c r="H102" s="22">
        <f t="shared" si="31"/>
        <v>2363.916</v>
      </c>
      <c r="I102" s="22">
        <f t="shared" si="32"/>
        <v>2699.184</v>
      </c>
      <c r="J102" s="22">
        <f t="shared" si="27"/>
        <v>4800</v>
      </c>
      <c r="K102" s="29">
        <f t="shared" si="33"/>
        <v>0.141827374576762</v>
      </c>
      <c r="L102" s="20">
        <v>1.75</v>
      </c>
      <c r="M102" s="20">
        <v>1</v>
      </c>
      <c r="N102" s="22">
        <v>3394</v>
      </c>
      <c r="O102" s="22">
        <v>434</v>
      </c>
      <c r="P102" s="30">
        <v>427</v>
      </c>
      <c r="Q102" s="22">
        <f t="shared" si="34"/>
        <v>7</v>
      </c>
      <c r="R102" s="20">
        <v>353</v>
      </c>
      <c r="S102" s="22">
        <v>19</v>
      </c>
      <c r="T102" s="22">
        <f t="shared" si="29"/>
        <v>372</v>
      </c>
      <c r="U102" s="22">
        <f t="shared" si="30"/>
        <v>26</v>
      </c>
      <c r="V102" s="20"/>
      <c r="X102" s="5"/>
      <c r="Y102" s="5"/>
      <c r="Z102" s="5"/>
      <c r="AA102" s="41"/>
      <c r="AB102" s="38"/>
      <c r="AC102" s="7"/>
    </row>
    <row r="103" s="1" customFormat="1" spans="1:29">
      <c r="A103" s="20">
        <v>93</v>
      </c>
      <c r="B103" s="23" t="s">
        <v>129</v>
      </c>
      <c r="C103" s="22">
        <v>820.45</v>
      </c>
      <c r="D103" s="22">
        <v>224.76</v>
      </c>
      <c r="E103" s="22">
        <v>984.76</v>
      </c>
      <c r="F103" s="22">
        <v>285.75</v>
      </c>
      <c r="G103" s="22">
        <v>1069</v>
      </c>
      <c r="H103" s="22">
        <f t="shared" si="31"/>
        <v>984.54</v>
      </c>
      <c r="I103" s="22">
        <f t="shared" si="32"/>
        <v>1181.712</v>
      </c>
      <c r="J103" s="22">
        <f t="shared" si="27"/>
        <v>1282.8</v>
      </c>
      <c r="K103" s="29">
        <f t="shared" si="33"/>
        <v>0.200268145529892</v>
      </c>
      <c r="L103" s="20">
        <v>2</v>
      </c>
      <c r="M103" s="20">
        <v>1</v>
      </c>
      <c r="N103" s="22">
        <v>1470</v>
      </c>
      <c r="O103" s="22">
        <v>188</v>
      </c>
      <c r="P103" s="30">
        <v>143</v>
      </c>
      <c r="Q103" s="22">
        <f t="shared" si="34"/>
        <v>45</v>
      </c>
      <c r="R103" s="20">
        <v>105</v>
      </c>
      <c r="S103" s="22">
        <v>53</v>
      </c>
      <c r="T103" s="22">
        <f t="shared" si="29"/>
        <v>158</v>
      </c>
      <c r="U103" s="22">
        <f t="shared" si="30"/>
        <v>98</v>
      </c>
      <c r="V103" s="20"/>
      <c r="X103" s="5"/>
      <c r="Y103" s="5"/>
      <c r="Z103" s="5"/>
      <c r="AA103" s="41"/>
      <c r="AB103" s="38"/>
      <c r="AC103" s="7"/>
    </row>
    <row r="104" s="1" customFormat="1" spans="1:29">
      <c r="A104" s="20">
        <v>94</v>
      </c>
      <c r="B104" s="23" t="s">
        <v>130</v>
      </c>
      <c r="C104" s="22">
        <v>527.55</v>
      </c>
      <c r="D104" s="22">
        <v>170.31</v>
      </c>
      <c r="E104" s="22">
        <v>644.3</v>
      </c>
      <c r="F104" s="22">
        <v>166.369413379645</v>
      </c>
      <c r="G104" s="22">
        <v>1200</v>
      </c>
      <c r="H104" s="22">
        <f t="shared" si="31"/>
        <v>633.06</v>
      </c>
      <c r="I104" s="22">
        <f t="shared" si="32"/>
        <v>773.16</v>
      </c>
      <c r="J104" s="22">
        <f t="shared" si="27"/>
        <v>1440</v>
      </c>
      <c r="K104" s="29">
        <f t="shared" si="33"/>
        <v>0.221306037342432</v>
      </c>
      <c r="L104" s="20">
        <v>2</v>
      </c>
      <c r="M104" s="20">
        <v>1</v>
      </c>
      <c r="N104" s="22">
        <v>907</v>
      </c>
      <c r="O104" s="22">
        <v>116</v>
      </c>
      <c r="P104" s="30">
        <v>114</v>
      </c>
      <c r="Q104" s="22">
        <f t="shared" si="34"/>
        <v>2</v>
      </c>
      <c r="R104" s="20">
        <v>72</v>
      </c>
      <c r="S104" s="22"/>
      <c r="T104" s="22">
        <f t="shared" si="29"/>
        <v>72</v>
      </c>
      <c r="U104" s="22">
        <f t="shared" si="30"/>
        <v>2</v>
      </c>
      <c r="V104" s="20"/>
      <c r="X104" s="5"/>
      <c r="Y104" s="5"/>
      <c r="Z104" s="5"/>
      <c r="AA104" s="41"/>
      <c r="AB104" s="38"/>
      <c r="AC104" s="7"/>
    </row>
    <row r="105" s="1" customFormat="1" spans="1:29">
      <c r="A105" s="20">
        <v>95</v>
      </c>
      <c r="B105" s="23" t="s">
        <v>131</v>
      </c>
      <c r="C105" s="22">
        <v>0</v>
      </c>
      <c r="D105" s="22">
        <v>0</v>
      </c>
      <c r="E105" s="22">
        <v>0</v>
      </c>
      <c r="F105" s="22">
        <v>0</v>
      </c>
      <c r="G105" s="22">
        <v>440</v>
      </c>
      <c r="H105" s="22">
        <f t="shared" si="31"/>
        <v>0</v>
      </c>
      <c r="I105" s="22">
        <f t="shared" si="32"/>
        <v>0</v>
      </c>
      <c r="J105" s="22">
        <f t="shared" si="27"/>
        <v>528</v>
      </c>
      <c r="K105" s="29"/>
      <c r="L105" s="20"/>
      <c r="M105" s="20">
        <v>1</v>
      </c>
      <c r="N105" s="22">
        <v>0</v>
      </c>
      <c r="O105" s="22">
        <v>0</v>
      </c>
      <c r="P105" s="32">
        <v>76</v>
      </c>
      <c r="Q105" s="22">
        <f t="shared" si="34"/>
        <v>-76</v>
      </c>
      <c r="R105" s="20">
        <v>44</v>
      </c>
      <c r="S105" s="22"/>
      <c r="T105" s="22">
        <f t="shared" si="29"/>
        <v>44</v>
      </c>
      <c r="U105" s="22">
        <f t="shared" si="30"/>
        <v>-76</v>
      </c>
      <c r="V105" s="20"/>
      <c r="X105" s="5"/>
      <c r="Y105" s="5"/>
      <c r="Z105" s="5"/>
      <c r="AA105" s="41"/>
      <c r="AB105" s="38"/>
      <c r="AC105" s="7"/>
    </row>
    <row r="106" s="1" customFormat="1" spans="1:29">
      <c r="A106" s="20">
        <v>96</v>
      </c>
      <c r="B106" s="23" t="s">
        <v>132</v>
      </c>
      <c r="C106" s="22">
        <v>43.1</v>
      </c>
      <c r="D106" s="22">
        <v>0</v>
      </c>
      <c r="E106" s="22">
        <v>0</v>
      </c>
      <c r="F106" s="22">
        <v>0</v>
      </c>
      <c r="G106" s="22">
        <v>118</v>
      </c>
      <c r="H106" s="22">
        <f t="shared" si="31"/>
        <v>51.72</v>
      </c>
      <c r="I106" s="22">
        <f t="shared" si="32"/>
        <v>0</v>
      </c>
      <c r="J106" s="22">
        <f t="shared" si="27"/>
        <v>141.6</v>
      </c>
      <c r="K106" s="29"/>
      <c r="L106" s="20"/>
      <c r="M106" s="20">
        <v>1</v>
      </c>
      <c r="N106" s="22">
        <v>0</v>
      </c>
      <c r="O106" s="22">
        <v>0</v>
      </c>
      <c r="P106" s="32">
        <v>36</v>
      </c>
      <c r="Q106" s="22">
        <f t="shared" si="34"/>
        <v>-36</v>
      </c>
      <c r="R106" s="20">
        <v>40</v>
      </c>
      <c r="S106" s="22"/>
      <c r="T106" s="22">
        <f t="shared" si="29"/>
        <v>40</v>
      </c>
      <c r="U106" s="22">
        <f t="shared" si="30"/>
        <v>-36</v>
      </c>
      <c r="V106" s="20"/>
      <c r="X106" s="5"/>
      <c r="Y106" s="5"/>
      <c r="Z106" s="5"/>
      <c r="AA106" s="41"/>
      <c r="AB106" s="38"/>
      <c r="AC106" s="7"/>
    </row>
    <row r="107" s="1" customFormat="1" spans="1:29">
      <c r="A107" s="20">
        <v>97</v>
      </c>
      <c r="B107" s="27" t="s">
        <v>133</v>
      </c>
      <c r="C107" s="22">
        <v>0</v>
      </c>
      <c r="D107" s="22">
        <v>0</v>
      </c>
      <c r="E107" s="22">
        <v>0</v>
      </c>
      <c r="F107" s="22">
        <v>0</v>
      </c>
      <c r="G107" s="22">
        <v>120</v>
      </c>
      <c r="H107" s="22">
        <f t="shared" si="31"/>
        <v>0</v>
      </c>
      <c r="I107" s="22">
        <f t="shared" si="32"/>
        <v>0</v>
      </c>
      <c r="J107" s="22">
        <f t="shared" si="27"/>
        <v>144</v>
      </c>
      <c r="K107" s="29"/>
      <c r="L107" s="20"/>
      <c r="M107" s="20">
        <v>1</v>
      </c>
      <c r="N107" s="22">
        <v>0</v>
      </c>
      <c r="O107" s="22">
        <v>0</v>
      </c>
      <c r="P107" s="31">
        <v>5</v>
      </c>
      <c r="Q107" s="22">
        <f t="shared" si="34"/>
        <v>-5</v>
      </c>
      <c r="R107" s="31">
        <v>0</v>
      </c>
      <c r="S107" s="22"/>
      <c r="T107" s="22">
        <f t="shared" si="29"/>
        <v>0</v>
      </c>
      <c r="U107" s="22">
        <f t="shared" si="30"/>
        <v>-5</v>
      </c>
      <c r="V107" s="20"/>
      <c r="X107" s="5"/>
      <c r="Y107" s="5"/>
      <c r="Z107" s="5"/>
      <c r="AA107" s="41"/>
      <c r="AB107" s="38"/>
      <c r="AC107" s="7"/>
    </row>
    <row r="108" s="1" customFormat="1" spans="1:29">
      <c r="A108" s="20">
        <v>98</v>
      </c>
      <c r="B108" s="23" t="s">
        <v>134</v>
      </c>
      <c r="C108" s="22">
        <v>418.32</v>
      </c>
      <c r="D108" s="22">
        <v>197.42</v>
      </c>
      <c r="E108" s="22">
        <v>677.69</v>
      </c>
      <c r="F108" s="22">
        <v>183.492651568006</v>
      </c>
      <c r="G108" s="22">
        <v>960</v>
      </c>
      <c r="H108" s="22">
        <f t="shared" si="31"/>
        <v>501.984</v>
      </c>
      <c r="I108" s="22">
        <f t="shared" si="32"/>
        <v>813.228</v>
      </c>
      <c r="J108" s="22">
        <f t="shared" si="27"/>
        <v>1152</v>
      </c>
      <c r="K108" s="29">
        <f t="shared" ref="K108:K112" si="35">(I108-H108)/H108</f>
        <v>0.620027729967489</v>
      </c>
      <c r="L108" s="20">
        <v>2</v>
      </c>
      <c r="M108" s="20">
        <v>1</v>
      </c>
      <c r="N108" s="22">
        <v>1104</v>
      </c>
      <c r="O108" s="22">
        <v>141</v>
      </c>
      <c r="P108" s="32">
        <v>161</v>
      </c>
      <c r="Q108" s="22">
        <f t="shared" si="34"/>
        <v>-20</v>
      </c>
      <c r="R108" s="20">
        <v>110</v>
      </c>
      <c r="S108" s="22"/>
      <c r="T108" s="22">
        <f t="shared" si="29"/>
        <v>110</v>
      </c>
      <c r="U108" s="22">
        <f t="shared" si="30"/>
        <v>-20</v>
      </c>
      <c r="V108" s="20"/>
      <c r="X108" s="5"/>
      <c r="Y108" s="5"/>
      <c r="Z108" s="5"/>
      <c r="AA108" s="41"/>
      <c r="AB108" s="38"/>
      <c r="AC108" s="7"/>
    </row>
    <row r="109" s="1" customFormat="1" spans="1:29">
      <c r="A109" s="20">
        <v>99</v>
      </c>
      <c r="B109" s="23" t="s">
        <v>135</v>
      </c>
      <c r="C109" s="22">
        <v>769.86</v>
      </c>
      <c r="D109" s="22">
        <v>284.91</v>
      </c>
      <c r="E109" s="22">
        <v>1018.68</v>
      </c>
      <c r="F109" s="22">
        <v>403.601757018777</v>
      </c>
      <c r="G109" s="22">
        <v>1500</v>
      </c>
      <c r="H109" s="22">
        <f t="shared" si="31"/>
        <v>923.832</v>
      </c>
      <c r="I109" s="22">
        <f t="shared" si="32"/>
        <v>1222.416</v>
      </c>
      <c r="J109" s="22">
        <f t="shared" si="27"/>
        <v>1800</v>
      </c>
      <c r="K109" s="29">
        <f t="shared" si="35"/>
        <v>0.323201621073961</v>
      </c>
      <c r="L109" s="20">
        <v>2</v>
      </c>
      <c r="M109" s="20">
        <v>1</v>
      </c>
      <c r="N109" s="22">
        <v>1699</v>
      </c>
      <c r="O109" s="22">
        <v>217</v>
      </c>
      <c r="P109" s="30">
        <v>157</v>
      </c>
      <c r="Q109" s="22">
        <f t="shared" si="34"/>
        <v>60</v>
      </c>
      <c r="R109" s="20">
        <v>130</v>
      </c>
      <c r="S109" s="22"/>
      <c r="T109" s="22">
        <f t="shared" si="29"/>
        <v>130</v>
      </c>
      <c r="U109" s="22">
        <f t="shared" si="30"/>
        <v>60</v>
      </c>
      <c r="V109" s="20"/>
      <c r="X109" s="5"/>
      <c r="Y109" s="5"/>
      <c r="Z109" s="5"/>
      <c r="AA109" s="41"/>
      <c r="AB109" s="38"/>
      <c r="AC109" s="7"/>
    </row>
    <row r="110" s="1" customFormat="1" spans="1:29">
      <c r="A110" s="20">
        <v>100</v>
      </c>
      <c r="B110" s="23" t="s">
        <v>136</v>
      </c>
      <c r="C110" s="22">
        <v>2252</v>
      </c>
      <c r="D110" s="22">
        <v>662.39</v>
      </c>
      <c r="E110" s="22">
        <v>2132.42</v>
      </c>
      <c r="F110" s="22">
        <v>966.8</v>
      </c>
      <c r="G110" s="22">
        <v>3000</v>
      </c>
      <c r="H110" s="22">
        <f t="shared" si="31"/>
        <v>2702.4</v>
      </c>
      <c r="I110" s="22">
        <f t="shared" si="32"/>
        <v>2558.904</v>
      </c>
      <c r="J110" s="22">
        <f t="shared" si="27"/>
        <v>3600</v>
      </c>
      <c r="K110" s="29">
        <f t="shared" si="35"/>
        <v>-0.0530994671403197</v>
      </c>
      <c r="L110" s="20">
        <v>1.5</v>
      </c>
      <c r="M110" s="20">
        <v>1</v>
      </c>
      <c r="N110" s="22">
        <v>2944</v>
      </c>
      <c r="O110" s="22">
        <v>376</v>
      </c>
      <c r="P110" s="30">
        <v>409</v>
      </c>
      <c r="Q110" s="22">
        <f t="shared" si="34"/>
        <v>-33</v>
      </c>
      <c r="R110" s="20">
        <v>242</v>
      </c>
      <c r="S110" s="22"/>
      <c r="T110" s="22">
        <f t="shared" si="29"/>
        <v>242</v>
      </c>
      <c r="U110" s="22">
        <f t="shared" si="30"/>
        <v>-33</v>
      </c>
      <c r="V110" s="20"/>
      <c r="X110" s="5"/>
      <c r="Y110" s="5"/>
      <c r="Z110" s="5"/>
      <c r="AA110" s="41"/>
      <c r="AB110" s="38"/>
      <c r="AC110" s="7"/>
    </row>
    <row r="111" s="1" customFormat="1" spans="1:29">
      <c r="A111" s="20">
        <v>101</v>
      </c>
      <c r="B111" s="23" t="s">
        <v>137</v>
      </c>
      <c r="C111" s="22">
        <v>119.04</v>
      </c>
      <c r="D111" s="22">
        <v>46.66</v>
      </c>
      <c r="E111" s="22">
        <v>284.48</v>
      </c>
      <c r="F111" s="22">
        <v>136.83</v>
      </c>
      <c r="G111" s="22">
        <v>550</v>
      </c>
      <c r="H111" s="22">
        <f t="shared" si="31"/>
        <v>142.848</v>
      </c>
      <c r="I111" s="22">
        <f t="shared" si="32"/>
        <v>341.376</v>
      </c>
      <c r="J111" s="22">
        <f t="shared" si="27"/>
        <v>660</v>
      </c>
      <c r="K111" s="29">
        <f t="shared" si="35"/>
        <v>1.38978494623656</v>
      </c>
      <c r="L111" s="20">
        <v>2</v>
      </c>
      <c r="M111" s="20">
        <v>1</v>
      </c>
      <c r="N111" s="22">
        <v>675</v>
      </c>
      <c r="O111" s="22">
        <v>86</v>
      </c>
      <c r="P111" s="30">
        <v>53</v>
      </c>
      <c r="Q111" s="22">
        <f t="shared" si="34"/>
        <v>33</v>
      </c>
      <c r="R111" s="20">
        <v>36</v>
      </c>
      <c r="S111" s="22"/>
      <c r="T111" s="22">
        <f t="shared" si="29"/>
        <v>36</v>
      </c>
      <c r="U111" s="22">
        <f t="shared" si="30"/>
        <v>33</v>
      </c>
      <c r="V111" s="20"/>
      <c r="X111" s="5"/>
      <c r="Y111" s="5"/>
      <c r="Z111" s="5"/>
      <c r="AA111" s="41"/>
      <c r="AB111" s="38"/>
      <c r="AC111" s="7"/>
    </row>
    <row r="112" s="1" customFormat="1" spans="1:29">
      <c r="A112" s="20">
        <v>102</v>
      </c>
      <c r="B112" s="28" t="s">
        <v>138</v>
      </c>
      <c r="C112" s="22">
        <v>950.79</v>
      </c>
      <c r="D112" s="22">
        <v>298.35</v>
      </c>
      <c r="E112" s="22">
        <v>863.87</v>
      </c>
      <c r="F112" s="22">
        <v>242.12</v>
      </c>
      <c r="G112" s="22">
        <v>1000</v>
      </c>
      <c r="H112" s="22">
        <f t="shared" si="31"/>
        <v>1140.948</v>
      </c>
      <c r="I112" s="22">
        <f t="shared" si="32"/>
        <v>1036.644</v>
      </c>
      <c r="J112" s="22">
        <f t="shared" si="27"/>
        <v>1200</v>
      </c>
      <c r="K112" s="29">
        <f t="shared" si="35"/>
        <v>-0.0914187149633462</v>
      </c>
      <c r="L112" s="20">
        <v>1.5</v>
      </c>
      <c r="M112" s="20">
        <v>1</v>
      </c>
      <c r="N112" s="22">
        <v>900</v>
      </c>
      <c r="O112" s="22">
        <v>115</v>
      </c>
      <c r="P112" s="30">
        <v>129</v>
      </c>
      <c r="Q112" s="22">
        <f t="shared" si="34"/>
        <v>-14</v>
      </c>
      <c r="R112" s="20">
        <v>110</v>
      </c>
      <c r="S112" s="22"/>
      <c r="T112" s="22">
        <f t="shared" si="29"/>
        <v>110</v>
      </c>
      <c r="U112" s="22">
        <f t="shared" si="30"/>
        <v>-14</v>
      </c>
      <c r="V112" s="20"/>
      <c r="X112" s="5"/>
      <c r="Y112" s="5"/>
      <c r="Z112" s="5"/>
      <c r="AA112" s="41"/>
      <c r="AB112" s="38"/>
      <c r="AC112" s="7"/>
    </row>
    <row r="113" s="1" customFormat="1" spans="1:29">
      <c r="A113" s="20">
        <v>103</v>
      </c>
      <c r="B113" s="43" t="s">
        <v>139</v>
      </c>
      <c r="C113" s="22">
        <v>0</v>
      </c>
      <c r="D113" s="22">
        <v>0</v>
      </c>
      <c r="E113" s="22">
        <v>0</v>
      </c>
      <c r="F113" s="22">
        <v>0</v>
      </c>
      <c r="G113" s="22">
        <v>50</v>
      </c>
      <c r="H113" s="22">
        <f t="shared" si="31"/>
        <v>0</v>
      </c>
      <c r="I113" s="22">
        <f t="shared" si="32"/>
        <v>0</v>
      </c>
      <c r="J113" s="22">
        <f t="shared" si="27"/>
        <v>60</v>
      </c>
      <c r="K113" s="29"/>
      <c r="L113" s="20"/>
      <c r="M113" s="20">
        <v>1</v>
      </c>
      <c r="N113" s="22">
        <v>0</v>
      </c>
      <c r="O113" s="22">
        <v>0</v>
      </c>
      <c r="P113" s="31">
        <v>9</v>
      </c>
      <c r="Q113" s="22">
        <f t="shared" si="34"/>
        <v>-9</v>
      </c>
      <c r="R113" s="20">
        <v>4</v>
      </c>
      <c r="S113" s="22"/>
      <c r="T113" s="22">
        <f t="shared" si="29"/>
        <v>4</v>
      </c>
      <c r="U113" s="22">
        <f t="shared" si="30"/>
        <v>-9</v>
      </c>
      <c r="V113" s="20"/>
      <c r="X113" s="5"/>
      <c r="Y113" s="5"/>
      <c r="Z113" s="5"/>
      <c r="AA113" s="41"/>
      <c r="AB113" s="38"/>
      <c r="AC113" s="7"/>
    </row>
    <row r="114" s="1" customFormat="1" spans="1:29">
      <c r="A114" s="20">
        <v>104</v>
      </c>
      <c r="B114" s="23" t="s">
        <v>140</v>
      </c>
      <c r="C114" s="22">
        <v>0</v>
      </c>
      <c r="D114" s="22">
        <v>0</v>
      </c>
      <c r="E114" s="22">
        <v>492.16</v>
      </c>
      <c r="F114" s="22">
        <v>177.6</v>
      </c>
      <c r="G114" s="22">
        <v>720</v>
      </c>
      <c r="H114" s="22">
        <f t="shared" si="31"/>
        <v>0</v>
      </c>
      <c r="I114" s="22">
        <f t="shared" si="32"/>
        <v>590.592</v>
      </c>
      <c r="J114" s="22">
        <f t="shared" si="27"/>
        <v>864</v>
      </c>
      <c r="K114" s="33" t="s">
        <v>62</v>
      </c>
      <c r="L114" s="20">
        <v>1</v>
      </c>
      <c r="M114" s="20">
        <v>1</v>
      </c>
      <c r="N114" s="22">
        <v>857</v>
      </c>
      <c r="O114" s="22">
        <v>110</v>
      </c>
      <c r="P114" s="30">
        <v>160</v>
      </c>
      <c r="Q114" s="22">
        <f t="shared" si="34"/>
        <v>-50</v>
      </c>
      <c r="R114" s="20">
        <v>68</v>
      </c>
      <c r="S114" s="22"/>
      <c r="T114" s="22">
        <f t="shared" si="29"/>
        <v>68</v>
      </c>
      <c r="U114" s="22">
        <f t="shared" si="30"/>
        <v>-50</v>
      </c>
      <c r="V114" s="20"/>
      <c r="X114" s="5"/>
      <c r="Y114" s="5"/>
      <c r="Z114" s="5"/>
      <c r="AA114" s="41"/>
      <c r="AB114" s="38"/>
      <c r="AC114" s="7"/>
    </row>
    <row r="115" s="1" customFormat="1" spans="1:29">
      <c r="A115" s="20">
        <v>105</v>
      </c>
      <c r="B115" s="27" t="s">
        <v>141</v>
      </c>
      <c r="C115" s="22">
        <v>0</v>
      </c>
      <c r="D115" s="22">
        <v>0</v>
      </c>
      <c r="E115" s="22">
        <v>0</v>
      </c>
      <c r="F115" s="22">
        <v>0</v>
      </c>
      <c r="G115" s="22">
        <v>70</v>
      </c>
      <c r="H115" s="22">
        <f t="shared" si="31"/>
        <v>0</v>
      </c>
      <c r="I115" s="22">
        <f t="shared" si="32"/>
        <v>0</v>
      </c>
      <c r="J115" s="22">
        <f t="shared" si="27"/>
        <v>84</v>
      </c>
      <c r="K115" s="29"/>
      <c r="L115" s="20"/>
      <c r="M115" s="20">
        <v>1</v>
      </c>
      <c r="N115" s="22">
        <v>0</v>
      </c>
      <c r="O115" s="22">
        <v>0</v>
      </c>
      <c r="P115" s="31">
        <v>5</v>
      </c>
      <c r="Q115" s="22">
        <f t="shared" si="34"/>
        <v>-5</v>
      </c>
      <c r="R115" s="20">
        <v>14</v>
      </c>
      <c r="S115" s="22"/>
      <c r="T115" s="22">
        <f t="shared" si="29"/>
        <v>14</v>
      </c>
      <c r="U115" s="22">
        <f t="shared" si="30"/>
        <v>-5</v>
      </c>
      <c r="V115" s="20"/>
      <c r="X115" s="5"/>
      <c r="Y115" s="5"/>
      <c r="Z115" s="5"/>
      <c r="AA115" s="41"/>
      <c r="AB115" s="38"/>
      <c r="AC115" s="7"/>
    </row>
    <row r="116" s="1" customFormat="1" spans="1:29">
      <c r="A116" s="20">
        <v>106</v>
      </c>
      <c r="B116" s="23" t="s">
        <v>142</v>
      </c>
      <c r="C116" s="22">
        <v>0</v>
      </c>
      <c r="D116" s="22">
        <v>0</v>
      </c>
      <c r="E116" s="22">
        <v>102.51</v>
      </c>
      <c r="F116" s="22">
        <v>34.59543</v>
      </c>
      <c r="G116" s="22">
        <v>165</v>
      </c>
      <c r="H116" s="22">
        <f t="shared" si="31"/>
        <v>0</v>
      </c>
      <c r="I116" s="22">
        <f t="shared" si="32"/>
        <v>123.012</v>
      </c>
      <c r="J116" s="22">
        <f t="shared" si="27"/>
        <v>198</v>
      </c>
      <c r="K116" s="33" t="s">
        <v>62</v>
      </c>
      <c r="L116" s="20">
        <v>1</v>
      </c>
      <c r="M116" s="20">
        <v>1</v>
      </c>
      <c r="N116" s="22">
        <v>175</v>
      </c>
      <c r="O116" s="22">
        <v>22</v>
      </c>
      <c r="P116" s="32">
        <v>33</v>
      </c>
      <c r="Q116" s="22">
        <f t="shared" si="34"/>
        <v>-11</v>
      </c>
      <c r="R116" s="20">
        <v>15</v>
      </c>
      <c r="S116" s="22"/>
      <c r="T116" s="22">
        <f t="shared" si="29"/>
        <v>15</v>
      </c>
      <c r="U116" s="22">
        <f t="shared" si="30"/>
        <v>-11</v>
      </c>
      <c r="V116" s="20"/>
      <c r="X116" s="5"/>
      <c r="Y116" s="5"/>
      <c r="Z116" s="5"/>
      <c r="AA116" s="41"/>
      <c r="AB116" s="38"/>
      <c r="AC116" s="7"/>
    </row>
    <row r="117" s="1" customFormat="1" spans="1:29">
      <c r="A117" s="20">
        <v>107</v>
      </c>
      <c r="B117" s="27" t="s">
        <v>143</v>
      </c>
      <c r="C117" s="22">
        <v>0</v>
      </c>
      <c r="D117" s="22">
        <v>0</v>
      </c>
      <c r="E117" s="22">
        <v>0</v>
      </c>
      <c r="F117" s="22">
        <v>0</v>
      </c>
      <c r="G117" s="22">
        <v>121</v>
      </c>
      <c r="H117" s="22">
        <f t="shared" si="31"/>
        <v>0</v>
      </c>
      <c r="I117" s="22">
        <f t="shared" si="32"/>
        <v>0</v>
      </c>
      <c r="J117" s="22">
        <f t="shared" si="27"/>
        <v>145.2</v>
      </c>
      <c r="K117" s="29"/>
      <c r="L117" s="20"/>
      <c r="M117" s="20">
        <v>1</v>
      </c>
      <c r="N117" s="22">
        <v>0</v>
      </c>
      <c r="O117" s="22">
        <v>0</v>
      </c>
      <c r="P117" s="31">
        <v>37</v>
      </c>
      <c r="Q117" s="22">
        <f t="shared" si="34"/>
        <v>-37</v>
      </c>
      <c r="R117" s="20">
        <v>20</v>
      </c>
      <c r="S117" s="22"/>
      <c r="T117" s="22">
        <f t="shared" si="29"/>
        <v>20</v>
      </c>
      <c r="U117" s="22">
        <f t="shared" si="30"/>
        <v>-37</v>
      </c>
      <c r="V117" s="20"/>
      <c r="X117" s="5"/>
      <c r="Y117" s="5"/>
      <c r="Z117" s="5"/>
      <c r="AA117" s="41"/>
      <c r="AB117" s="38"/>
      <c r="AC117" s="7"/>
    </row>
    <row r="118" s="1" customFormat="1" spans="1:29">
      <c r="A118" s="20">
        <v>108</v>
      </c>
      <c r="B118" s="27" t="s">
        <v>144</v>
      </c>
      <c r="C118" s="22">
        <v>0</v>
      </c>
      <c r="D118" s="22">
        <v>0</v>
      </c>
      <c r="E118" s="22">
        <v>0</v>
      </c>
      <c r="F118" s="22">
        <v>0</v>
      </c>
      <c r="G118" s="22">
        <v>201</v>
      </c>
      <c r="H118" s="22">
        <f t="shared" si="31"/>
        <v>0</v>
      </c>
      <c r="I118" s="22">
        <f t="shared" si="32"/>
        <v>0</v>
      </c>
      <c r="J118" s="22">
        <f t="shared" si="27"/>
        <v>241.2</v>
      </c>
      <c r="K118" s="29"/>
      <c r="L118" s="20"/>
      <c r="M118" s="20">
        <v>1</v>
      </c>
      <c r="N118" s="22">
        <v>0</v>
      </c>
      <c r="O118" s="22">
        <v>0</v>
      </c>
      <c r="P118" s="31">
        <v>69</v>
      </c>
      <c r="Q118" s="22">
        <f t="shared" si="34"/>
        <v>-69</v>
      </c>
      <c r="R118" s="20">
        <v>17</v>
      </c>
      <c r="S118" s="22"/>
      <c r="T118" s="22">
        <f t="shared" si="29"/>
        <v>17</v>
      </c>
      <c r="U118" s="22">
        <f t="shared" si="30"/>
        <v>-69</v>
      </c>
      <c r="V118" s="20"/>
      <c r="X118" s="5"/>
      <c r="Y118" s="5"/>
      <c r="Z118" s="5"/>
      <c r="AA118" s="41"/>
      <c r="AB118" s="38"/>
      <c r="AC118" s="7"/>
    </row>
    <row r="119" s="1" customFormat="1" spans="1:29">
      <c r="A119" s="20">
        <v>109</v>
      </c>
      <c r="B119" s="27" t="s">
        <v>145</v>
      </c>
      <c r="C119" s="22">
        <v>0</v>
      </c>
      <c r="D119" s="22">
        <v>0</v>
      </c>
      <c r="E119" s="22">
        <v>0</v>
      </c>
      <c r="F119" s="22">
        <v>0</v>
      </c>
      <c r="G119" s="22">
        <v>150</v>
      </c>
      <c r="H119" s="22">
        <f t="shared" si="31"/>
        <v>0</v>
      </c>
      <c r="I119" s="22">
        <f t="shared" si="32"/>
        <v>0</v>
      </c>
      <c r="J119" s="22">
        <f t="shared" si="27"/>
        <v>180</v>
      </c>
      <c r="K119" s="29"/>
      <c r="L119" s="20"/>
      <c r="M119" s="20">
        <v>1</v>
      </c>
      <c r="N119" s="22">
        <v>0</v>
      </c>
      <c r="O119" s="22">
        <v>0</v>
      </c>
      <c r="P119" s="31">
        <v>23</v>
      </c>
      <c r="Q119" s="22">
        <f t="shared" si="34"/>
        <v>-23</v>
      </c>
      <c r="R119" s="20">
        <v>14</v>
      </c>
      <c r="S119" s="22"/>
      <c r="T119" s="22">
        <f t="shared" si="29"/>
        <v>14</v>
      </c>
      <c r="U119" s="22">
        <f t="shared" si="30"/>
        <v>-23</v>
      </c>
      <c r="V119" s="20"/>
      <c r="X119" s="5"/>
      <c r="Y119" s="5"/>
      <c r="Z119" s="5"/>
      <c r="AA119" s="41"/>
      <c r="AB119" s="38"/>
      <c r="AC119" s="7"/>
    </row>
    <row r="120" s="1" customFormat="1" spans="1:29">
      <c r="A120" s="20">
        <v>110</v>
      </c>
      <c r="B120" s="23" t="s">
        <v>146</v>
      </c>
      <c r="C120" s="22">
        <v>0</v>
      </c>
      <c r="D120" s="22">
        <v>0</v>
      </c>
      <c r="E120" s="22">
        <v>55.51</v>
      </c>
      <c r="F120" s="22">
        <v>52.94</v>
      </c>
      <c r="G120" s="22">
        <v>1123</v>
      </c>
      <c r="H120" s="22">
        <f t="shared" si="31"/>
        <v>0</v>
      </c>
      <c r="I120" s="22">
        <f t="shared" si="32"/>
        <v>66.612</v>
      </c>
      <c r="J120" s="22">
        <f t="shared" si="27"/>
        <v>1347.6</v>
      </c>
      <c r="K120" s="33" t="s">
        <v>62</v>
      </c>
      <c r="L120" s="20">
        <v>1</v>
      </c>
      <c r="M120" s="20">
        <v>1</v>
      </c>
      <c r="N120" s="22">
        <v>146</v>
      </c>
      <c r="O120" s="22">
        <v>19</v>
      </c>
      <c r="P120" s="30">
        <v>28</v>
      </c>
      <c r="Q120" s="22">
        <f t="shared" si="34"/>
        <v>-9</v>
      </c>
      <c r="R120" s="20">
        <v>25</v>
      </c>
      <c r="S120" s="22"/>
      <c r="T120" s="22">
        <f t="shared" si="29"/>
        <v>25</v>
      </c>
      <c r="U120" s="22">
        <f t="shared" si="30"/>
        <v>-9</v>
      </c>
      <c r="V120" s="20"/>
      <c r="X120" s="5"/>
      <c r="Y120" s="5"/>
      <c r="Z120" s="5"/>
      <c r="AA120" s="41"/>
      <c r="AB120" s="38"/>
      <c r="AC120" s="7"/>
    </row>
    <row r="121" s="1" customFormat="1" spans="1:29">
      <c r="A121" s="20">
        <v>111</v>
      </c>
      <c r="B121" s="23" t="s">
        <v>147</v>
      </c>
      <c r="C121" s="22">
        <v>0</v>
      </c>
      <c r="D121" s="22">
        <v>0</v>
      </c>
      <c r="E121" s="22">
        <v>164.77</v>
      </c>
      <c r="F121" s="22">
        <v>86.109708</v>
      </c>
      <c r="G121" s="22">
        <v>930.6</v>
      </c>
      <c r="H121" s="22">
        <f t="shared" si="31"/>
        <v>0</v>
      </c>
      <c r="I121" s="22">
        <f t="shared" si="32"/>
        <v>197.724</v>
      </c>
      <c r="J121" s="22">
        <f t="shared" ref="J121:J157" si="36">G121*1.2</f>
        <v>1116.72</v>
      </c>
      <c r="K121" s="33" t="s">
        <v>62</v>
      </c>
      <c r="L121" s="20">
        <v>1</v>
      </c>
      <c r="M121" s="20">
        <v>1</v>
      </c>
      <c r="N121" s="22">
        <v>327</v>
      </c>
      <c r="O121" s="22">
        <v>42</v>
      </c>
      <c r="P121" s="30">
        <v>76</v>
      </c>
      <c r="Q121" s="22">
        <f t="shared" si="34"/>
        <v>-34</v>
      </c>
      <c r="R121" s="20">
        <v>68</v>
      </c>
      <c r="S121" s="22"/>
      <c r="T121" s="22">
        <f t="shared" si="29"/>
        <v>68</v>
      </c>
      <c r="U121" s="22">
        <f t="shared" si="30"/>
        <v>-34</v>
      </c>
      <c r="V121" s="20"/>
      <c r="X121" s="5"/>
      <c r="Y121" s="5"/>
      <c r="Z121" s="5"/>
      <c r="AA121" s="41"/>
      <c r="AB121" s="38"/>
      <c r="AC121" s="7"/>
    </row>
    <row r="122" s="1" customFormat="1" spans="1:29">
      <c r="A122" s="20">
        <v>112</v>
      </c>
      <c r="B122" s="23" t="s">
        <v>148</v>
      </c>
      <c r="C122" s="22">
        <v>0</v>
      </c>
      <c r="D122" s="22">
        <v>0</v>
      </c>
      <c r="E122" s="22">
        <v>0</v>
      </c>
      <c r="F122" s="22">
        <v>0</v>
      </c>
      <c r="G122" s="22">
        <v>30</v>
      </c>
      <c r="H122" s="22">
        <f t="shared" si="31"/>
        <v>0</v>
      </c>
      <c r="I122" s="22">
        <f>D122*1.2</f>
        <v>0</v>
      </c>
      <c r="J122" s="22">
        <f t="shared" si="36"/>
        <v>36</v>
      </c>
      <c r="K122" s="33"/>
      <c r="L122" s="20"/>
      <c r="M122" s="20">
        <v>1</v>
      </c>
      <c r="N122" s="22">
        <v>0</v>
      </c>
      <c r="O122" s="22">
        <v>0</v>
      </c>
      <c r="P122" s="22">
        <v>0</v>
      </c>
      <c r="Q122" s="22">
        <v>0</v>
      </c>
      <c r="R122" s="31">
        <v>0</v>
      </c>
      <c r="S122" s="22">
        <v>5</v>
      </c>
      <c r="T122" s="22">
        <f t="shared" si="29"/>
        <v>5</v>
      </c>
      <c r="U122" s="22">
        <f t="shared" si="30"/>
        <v>5</v>
      </c>
      <c r="V122" s="21" t="s">
        <v>62</v>
      </c>
      <c r="X122" s="5"/>
      <c r="Y122" s="5"/>
      <c r="Z122" s="5"/>
      <c r="AA122" s="41"/>
      <c r="AB122" s="38"/>
      <c r="AC122" s="7"/>
    </row>
    <row r="123" s="1" customFormat="1" spans="1:29">
      <c r="A123" s="20">
        <v>113</v>
      </c>
      <c r="B123" s="23" t="s">
        <v>149</v>
      </c>
      <c r="C123" s="22">
        <v>0</v>
      </c>
      <c r="D123" s="22">
        <v>0</v>
      </c>
      <c r="E123" s="22">
        <v>0</v>
      </c>
      <c r="F123" s="22">
        <v>0</v>
      </c>
      <c r="G123" s="22">
        <v>260</v>
      </c>
      <c r="H123" s="22">
        <v>0</v>
      </c>
      <c r="I123" s="22">
        <v>0</v>
      </c>
      <c r="J123" s="22">
        <f t="shared" si="36"/>
        <v>312</v>
      </c>
      <c r="K123" s="33"/>
      <c r="L123" s="20"/>
      <c r="M123" s="20">
        <v>1</v>
      </c>
      <c r="N123" s="22">
        <v>0</v>
      </c>
      <c r="O123" s="22">
        <v>0</v>
      </c>
      <c r="P123" s="22">
        <v>0</v>
      </c>
      <c r="Q123" s="22">
        <v>0</v>
      </c>
      <c r="R123" s="20">
        <v>24</v>
      </c>
      <c r="S123" s="22">
        <v>10</v>
      </c>
      <c r="T123" s="22">
        <f t="shared" si="29"/>
        <v>34</v>
      </c>
      <c r="U123" s="22">
        <f t="shared" ref="U123:U154" si="37">Q123+S123</f>
        <v>10</v>
      </c>
      <c r="V123" s="21" t="s">
        <v>62</v>
      </c>
      <c r="X123" s="5"/>
      <c r="Y123" s="5"/>
      <c r="Z123" s="5"/>
      <c r="AA123" s="41"/>
      <c r="AB123" s="38"/>
      <c r="AC123" s="7"/>
    </row>
    <row r="124" s="1" customFormat="1" spans="1:29">
      <c r="A124" s="20">
        <v>114</v>
      </c>
      <c r="B124" s="23" t="s">
        <v>150</v>
      </c>
      <c r="C124" s="22">
        <v>0</v>
      </c>
      <c r="D124" s="22">
        <v>0</v>
      </c>
      <c r="E124" s="22">
        <v>0</v>
      </c>
      <c r="F124" s="22">
        <v>0</v>
      </c>
      <c r="G124" s="22">
        <v>400</v>
      </c>
      <c r="H124" s="22">
        <v>0</v>
      </c>
      <c r="I124" s="22">
        <v>0</v>
      </c>
      <c r="J124" s="22">
        <f t="shared" si="36"/>
        <v>480</v>
      </c>
      <c r="K124" s="33"/>
      <c r="L124" s="20"/>
      <c r="M124" s="20">
        <v>1</v>
      </c>
      <c r="N124" s="22">
        <v>0</v>
      </c>
      <c r="O124" s="22">
        <v>0</v>
      </c>
      <c r="P124" s="22">
        <v>0</v>
      </c>
      <c r="Q124" s="22">
        <v>0</v>
      </c>
      <c r="R124" s="20">
        <v>25</v>
      </c>
      <c r="S124" s="22">
        <v>10</v>
      </c>
      <c r="T124" s="22">
        <f t="shared" si="29"/>
        <v>35</v>
      </c>
      <c r="U124" s="22">
        <f t="shared" si="37"/>
        <v>10</v>
      </c>
      <c r="V124" s="21" t="s">
        <v>62</v>
      </c>
      <c r="X124" s="5"/>
      <c r="Y124" s="5"/>
      <c r="Z124" s="5"/>
      <c r="AA124" s="41"/>
      <c r="AB124" s="38"/>
      <c r="AC124" s="7"/>
    </row>
    <row r="125" s="1" customFormat="1" spans="1:29">
      <c r="A125" s="20">
        <v>115</v>
      </c>
      <c r="B125" s="23" t="s">
        <v>151</v>
      </c>
      <c r="C125" s="22">
        <v>0</v>
      </c>
      <c r="D125" s="22">
        <v>0</v>
      </c>
      <c r="E125" s="22">
        <v>0</v>
      </c>
      <c r="F125" s="22">
        <v>0</v>
      </c>
      <c r="G125" s="22">
        <v>90</v>
      </c>
      <c r="H125" s="22">
        <v>0</v>
      </c>
      <c r="I125" s="22">
        <v>0</v>
      </c>
      <c r="J125" s="22">
        <f t="shared" si="36"/>
        <v>108</v>
      </c>
      <c r="K125" s="33"/>
      <c r="L125" s="20"/>
      <c r="M125" s="20">
        <v>1</v>
      </c>
      <c r="N125" s="22">
        <v>0</v>
      </c>
      <c r="O125" s="22">
        <v>0</v>
      </c>
      <c r="P125" s="22">
        <v>0</v>
      </c>
      <c r="Q125" s="22">
        <v>0</v>
      </c>
      <c r="R125" s="20">
        <v>12</v>
      </c>
      <c r="S125" s="22">
        <v>10</v>
      </c>
      <c r="T125" s="22">
        <f t="shared" si="29"/>
        <v>22</v>
      </c>
      <c r="U125" s="22">
        <f t="shared" si="37"/>
        <v>10</v>
      </c>
      <c r="V125" s="21" t="s">
        <v>62</v>
      </c>
      <c r="X125" s="5"/>
      <c r="Y125" s="5"/>
      <c r="Z125" s="5"/>
      <c r="AA125" s="41"/>
      <c r="AB125" s="38"/>
      <c r="AC125" s="7"/>
    </row>
    <row r="126" s="1" customFormat="1" spans="1:29">
      <c r="A126" s="20">
        <v>116</v>
      </c>
      <c r="B126" s="23" t="s">
        <v>152</v>
      </c>
      <c r="C126" s="22">
        <v>0</v>
      </c>
      <c r="D126" s="22">
        <v>0</v>
      </c>
      <c r="E126" s="22">
        <v>0</v>
      </c>
      <c r="F126" s="22">
        <v>0</v>
      </c>
      <c r="G126" s="22">
        <v>240</v>
      </c>
      <c r="H126" s="22">
        <v>0</v>
      </c>
      <c r="I126" s="22">
        <v>0</v>
      </c>
      <c r="J126" s="22">
        <f t="shared" si="36"/>
        <v>288</v>
      </c>
      <c r="K126" s="33"/>
      <c r="L126" s="20"/>
      <c r="M126" s="20">
        <v>1</v>
      </c>
      <c r="N126" s="22">
        <v>0</v>
      </c>
      <c r="O126" s="22">
        <v>0</v>
      </c>
      <c r="P126" s="22">
        <v>0</v>
      </c>
      <c r="Q126" s="22">
        <v>0</v>
      </c>
      <c r="R126" s="20">
        <v>2</v>
      </c>
      <c r="S126" s="22">
        <v>8</v>
      </c>
      <c r="T126" s="22">
        <f t="shared" si="29"/>
        <v>10</v>
      </c>
      <c r="U126" s="22">
        <f t="shared" si="37"/>
        <v>8</v>
      </c>
      <c r="V126" s="21" t="s">
        <v>62</v>
      </c>
      <c r="X126" s="5"/>
      <c r="Y126" s="5"/>
      <c r="Z126" s="5"/>
      <c r="AA126" s="41"/>
      <c r="AB126" s="38"/>
      <c r="AC126" s="7"/>
    </row>
    <row r="127" s="1" customFormat="1" spans="1:29">
      <c r="A127" s="20">
        <v>117</v>
      </c>
      <c r="B127" s="23" t="s">
        <v>153</v>
      </c>
      <c r="C127" s="22">
        <v>0</v>
      </c>
      <c r="D127" s="22">
        <v>0</v>
      </c>
      <c r="E127" s="22">
        <v>0</v>
      </c>
      <c r="F127" s="22">
        <v>0</v>
      </c>
      <c r="G127" s="22">
        <v>100</v>
      </c>
      <c r="H127" s="22">
        <v>0</v>
      </c>
      <c r="I127" s="22">
        <v>0</v>
      </c>
      <c r="J127" s="22">
        <f t="shared" si="36"/>
        <v>120</v>
      </c>
      <c r="K127" s="33"/>
      <c r="L127" s="20"/>
      <c r="M127" s="20">
        <v>1</v>
      </c>
      <c r="N127" s="22">
        <v>0</v>
      </c>
      <c r="O127" s="22">
        <v>0</v>
      </c>
      <c r="P127" s="22">
        <v>0</v>
      </c>
      <c r="Q127" s="22">
        <v>0</v>
      </c>
      <c r="R127" s="31">
        <v>0</v>
      </c>
      <c r="S127" s="22">
        <v>15</v>
      </c>
      <c r="T127" s="22">
        <f t="shared" si="29"/>
        <v>15</v>
      </c>
      <c r="U127" s="22">
        <f t="shared" si="37"/>
        <v>15</v>
      </c>
      <c r="V127" s="21" t="s">
        <v>62</v>
      </c>
      <c r="X127" s="5"/>
      <c r="Y127" s="5"/>
      <c r="Z127" s="5"/>
      <c r="AA127" s="41"/>
      <c r="AB127" s="38"/>
      <c r="AC127" s="7"/>
    </row>
    <row r="128" s="1" customFormat="1" spans="1:29">
      <c r="A128" s="20">
        <v>118</v>
      </c>
      <c r="B128" s="23" t="s">
        <v>154</v>
      </c>
      <c r="C128" s="22">
        <v>0</v>
      </c>
      <c r="D128" s="22">
        <v>0</v>
      </c>
      <c r="E128" s="22">
        <v>0</v>
      </c>
      <c r="F128" s="22">
        <v>0</v>
      </c>
      <c r="G128" s="22">
        <v>40</v>
      </c>
      <c r="H128" s="22">
        <v>0</v>
      </c>
      <c r="I128" s="22">
        <v>0</v>
      </c>
      <c r="J128" s="22">
        <f t="shared" si="36"/>
        <v>48</v>
      </c>
      <c r="K128" s="33"/>
      <c r="L128" s="20"/>
      <c r="M128" s="20">
        <v>1</v>
      </c>
      <c r="N128" s="22">
        <v>0</v>
      </c>
      <c r="O128" s="22">
        <v>0</v>
      </c>
      <c r="P128" s="22">
        <v>0</v>
      </c>
      <c r="Q128" s="22">
        <v>0</v>
      </c>
      <c r="R128" s="31">
        <v>0</v>
      </c>
      <c r="S128" s="22">
        <v>10</v>
      </c>
      <c r="T128" s="22">
        <f t="shared" si="29"/>
        <v>10</v>
      </c>
      <c r="U128" s="22">
        <f t="shared" si="37"/>
        <v>10</v>
      </c>
      <c r="V128" s="21" t="s">
        <v>62</v>
      </c>
      <c r="X128" s="5"/>
      <c r="Y128" s="5"/>
      <c r="Z128" s="5"/>
      <c r="AA128" s="41"/>
      <c r="AB128" s="38"/>
      <c r="AC128" s="7"/>
    </row>
    <row r="129" s="1" customFormat="1" spans="1:29">
      <c r="A129" s="20">
        <v>119</v>
      </c>
      <c r="B129" s="23" t="s">
        <v>155</v>
      </c>
      <c r="C129" s="22">
        <v>0</v>
      </c>
      <c r="D129" s="22">
        <v>0</v>
      </c>
      <c r="E129" s="22">
        <v>0</v>
      </c>
      <c r="F129" s="22">
        <v>0</v>
      </c>
      <c r="G129" s="22">
        <v>90</v>
      </c>
      <c r="H129" s="22">
        <v>0</v>
      </c>
      <c r="I129" s="22">
        <v>0</v>
      </c>
      <c r="J129" s="22">
        <f t="shared" si="36"/>
        <v>108</v>
      </c>
      <c r="K129" s="33"/>
      <c r="L129" s="20"/>
      <c r="M129" s="20">
        <v>1</v>
      </c>
      <c r="N129" s="22">
        <v>0</v>
      </c>
      <c r="O129" s="22">
        <v>0</v>
      </c>
      <c r="P129" s="22">
        <v>0</v>
      </c>
      <c r="Q129" s="22">
        <v>0</v>
      </c>
      <c r="R129" s="31">
        <v>0</v>
      </c>
      <c r="S129" s="22">
        <v>10</v>
      </c>
      <c r="T129" s="22">
        <f t="shared" si="29"/>
        <v>10</v>
      </c>
      <c r="U129" s="22">
        <f t="shared" si="37"/>
        <v>10</v>
      </c>
      <c r="V129" s="21" t="s">
        <v>62</v>
      </c>
      <c r="X129" s="5"/>
      <c r="Y129" s="5"/>
      <c r="Z129" s="5"/>
      <c r="AA129" s="41"/>
      <c r="AB129" s="38"/>
      <c r="AC129" s="7"/>
    </row>
    <row r="130" s="1" customFormat="1" spans="1:29">
      <c r="A130" s="20">
        <v>120</v>
      </c>
      <c r="B130" s="21" t="s">
        <v>156</v>
      </c>
      <c r="C130" s="22">
        <v>1072.64</v>
      </c>
      <c r="D130" s="22">
        <v>268.48</v>
      </c>
      <c r="E130" s="22">
        <v>1070.2</v>
      </c>
      <c r="F130" s="22">
        <v>239.95</v>
      </c>
      <c r="G130" s="22">
        <v>1960</v>
      </c>
      <c r="H130" s="22">
        <f t="shared" ref="H130:H154" si="38">C130*1.2</f>
        <v>1287.168</v>
      </c>
      <c r="I130" s="22">
        <f t="shared" ref="I130:I154" si="39">E130*1.2</f>
        <v>1284.24</v>
      </c>
      <c r="J130" s="22">
        <f t="shared" si="36"/>
        <v>2352</v>
      </c>
      <c r="K130" s="29">
        <f t="shared" ref="K130:K135" si="40">(I130-H130)/H130</f>
        <v>-0.0022747613365156</v>
      </c>
      <c r="L130" s="20">
        <v>1.25</v>
      </c>
      <c r="M130" s="20">
        <v>1</v>
      </c>
      <c r="N130" s="22">
        <v>1241</v>
      </c>
      <c r="O130" s="22">
        <v>159</v>
      </c>
      <c r="P130" s="44">
        <v>294</v>
      </c>
      <c r="Q130" s="22">
        <f t="shared" ref="Q130:Q154" si="41">O130-P130</f>
        <v>-135</v>
      </c>
      <c r="R130" s="20">
        <v>64</v>
      </c>
      <c r="S130" s="22"/>
      <c r="T130" s="22">
        <f t="shared" si="29"/>
        <v>64</v>
      </c>
      <c r="U130" s="22">
        <f t="shared" si="37"/>
        <v>-135</v>
      </c>
      <c r="V130" s="20"/>
      <c r="X130" s="5"/>
      <c r="Y130" s="5"/>
      <c r="Z130" s="5"/>
      <c r="AA130" s="41"/>
      <c r="AB130" s="38"/>
      <c r="AC130" s="7"/>
    </row>
    <row r="131" s="1" customFormat="1" spans="1:29">
      <c r="A131" s="20">
        <v>121</v>
      </c>
      <c r="B131" s="21" t="s">
        <v>157</v>
      </c>
      <c r="C131" s="22">
        <v>667.21</v>
      </c>
      <c r="D131" s="22">
        <v>200.33</v>
      </c>
      <c r="E131" s="22">
        <v>469.78</v>
      </c>
      <c r="F131" s="22">
        <v>160.02</v>
      </c>
      <c r="G131" s="22">
        <v>740</v>
      </c>
      <c r="H131" s="22">
        <f t="shared" si="38"/>
        <v>800.652</v>
      </c>
      <c r="I131" s="22">
        <f t="shared" si="39"/>
        <v>563.736</v>
      </c>
      <c r="J131" s="22">
        <f t="shared" si="36"/>
        <v>888</v>
      </c>
      <c r="K131" s="29">
        <f t="shared" si="40"/>
        <v>-0.295903838371727</v>
      </c>
      <c r="L131" s="20">
        <v>2</v>
      </c>
      <c r="M131" s="20">
        <v>1</v>
      </c>
      <c r="N131" s="22">
        <v>266</v>
      </c>
      <c r="O131" s="22">
        <v>34</v>
      </c>
      <c r="P131" s="44">
        <v>153</v>
      </c>
      <c r="Q131" s="22">
        <f t="shared" si="41"/>
        <v>-119</v>
      </c>
      <c r="R131" s="20">
        <v>50</v>
      </c>
      <c r="S131" s="22"/>
      <c r="T131" s="22">
        <f t="shared" si="29"/>
        <v>50</v>
      </c>
      <c r="U131" s="22">
        <f t="shared" si="37"/>
        <v>-119</v>
      </c>
      <c r="V131" s="20"/>
      <c r="X131" s="5"/>
      <c r="Y131" s="5"/>
      <c r="Z131" s="5"/>
      <c r="AA131" s="41"/>
      <c r="AB131" s="38"/>
      <c r="AC131" s="7"/>
    </row>
    <row r="132" s="1" customFormat="1" spans="1:29">
      <c r="A132" s="20">
        <v>122</v>
      </c>
      <c r="B132" s="21" t="s">
        <v>158</v>
      </c>
      <c r="C132" s="22">
        <v>264.18</v>
      </c>
      <c r="D132" s="22">
        <v>48.62</v>
      </c>
      <c r="E132" s="22">
        <v>375.67</v>
      </c>
      <c r="F132" s="22">
        <v>146.23</v>
      </c>
      <c r="G132" s="22">
        <v>950</v>
      </c>
      <c r="H132" s="22">
        <f t="shared" si="38"/>
        <v>317.016</v>
      </c>
      <c r="I132" s="22">
        <f t="shared" si="39"/>
        <v>450.804</v>
      </c>
      <c r="J132" s="22">
        <f t="shared" si="36"/>
        <v>1140</v>
      </c>
      <c r="K132" s="29">
        <f t="shared" si="40"/>
        <v>0.422022863199334</v>
      </c>
      <c r="L132" s="20">
        <v>2</v>
      </c>
      <c r="M132" s="20">
        <v>1</v>
      </c>
      <c r="N132" s="22">
        <v>731</v>
      </c>
      <c r="O132" s="22">
        <v>93</v>
      </c>
      <c r="P132" s="44">
        <v>80</v>
      </c>
      <c r="Q132" s="22">
        <f t="shared" si="41"/>
        <v>13</v>
      </c>
      <c r="R132" s="20">
        <v>31</v>
      </c>
      <c r="S132" s="22"/>
      <c r="T132" s="22">
        <f t="shared" si="29"/>
        <v>31</v>
      </c>
      <c r="U132" s="22">
        <f t="shared" si="37"/>
        <v>13</v>
      </c>
      <c r="V132" s="20"/>
      <c r="X132" s="5"/>
      <c r="Y132" s="5"/>
      <c r="Z132" s="5"/>
      <c r="AA132" s="41"/>
      <c r="AB132" s="38"/>
      <c r="AC132" s="7"/>
    </row>
    <row r="133" s="1" customFormat="1" spans="1:29">
      <c r="A133" s="20">
        <v>123</v>
      </c>
      <c r="B133" s="21" t="s">
        <v>159</v>
      </c>
      <c r="C133" s="22">
        <v>262.75</v>
      </c>
      <c r="D133" s="22">
        <v>41</v>
      </c>
      <c r="E133" s="22">
        <v>275.38</v>
      </c>
      <c r="F133" s="22">
        <v>98.09</v>
      </c>
      <c r="G133" s="22">
        <v>700</v>
      </c>
      <c r="H133" s="22">
        <f t="shared" si="38"/>
        <v>315.3</v>
      </c>
      <c r="I133" s="22">
        <f t="shared" si="39"/>
        <v>330.456</v>
      </c>
      <c r="J133" s="22">
        <f t="shared" si="36"/>
        <v>840</v>
      </c>
      <c r="K133" s="29">
        <f t="shared" si="40"/>
        <v>0.0480685061845859</v>
      </c>
      <c r="L133" s="20">
        <v>1.25</v>
      </c>
      <c r="M133" s="20">
        <v>1</v>
      </c>
      <c r="N133" s="22">
        <v>420</v>
      </c>
      <c r="O133" s="22">
        <v>54</v>
      </c>
      <c r="P133" s="44">
        <v>87</v>
      </c>
      <c r="Q133" s="22">
        <f t="shared" si="41"/>
        <v>-33</v>
      </c>
      <c r="R133" s="20">
        <v>72</v>
      </c>
      <c r="S133" s="22"/>
      <c r="T133" s="22">
        <f t="shared" si="29"/>
        <v>72</v>
      </c>
      <c r="U133" s="22">
        <f t="shared" si="37"/>
        <v>-33</v>
      </c>
      <c r="V133" s="20"/>
      <c r="X133" s="5"/>
      <c r="Y133" s="5"/>
      <c r="Z133" s="5"/>
      <c r="AA133" s="41"/>
      <c r="AB133" s="38"/>
      <c r="AC133" s="7"/>
    </row>
    <row r="134" s="1" customFormat="1" spans="1:29">
      <c r="A134" s="20">
        <v>124</v>
      </c>
      <c r="B134" s="21" t="s">
        <v>160</v>
      </c>
      <c r="C134" s="22">
        <v>285.26</v>
      </c>
      <c r="D134" s="22">
        <v>97.2</v>
      </c>
      <c r="E134" s="22">
        <v>319.32</v>
      </c>
      <c r="F134" s="22">
        <v>129.07</v>
      </c>
      <c r="G134" s="22"/>
      <c r="H134" s="22">
        <f t="shared" si="38"/>
        <v>342.312</v>
      </c>
      <c r="I134" s="22">
        <f t="shared" si="39"/>
        <v>383.184</v>
      </c>
      <c r="J134" s="22">
        <f t="shared" si="36"/>
        <v>0</v>
      </c>
      <c r="K134" s="29">
        <f t="shared" si="40"/>
        <v>0.11939984575475</v>
      </c>
      <c r="L134" s="20">
        <v>1.75</v>
      </c>
      <c r="M134" s="20">
        <v>1</v>
      </c>
      <c r="N134" s="22">
        <v>462</v>
      </c>
      <c r="O134" s="22">
        <v>59</v>
      </c>
      <c r="P134" s="44">
        <v>80</v>
      </c>
      <c r="Q134" s="22">
        <f t="shared" si="41"/>
        <v>-21</v>
      </c>
      <c r="R134" s="20">
        <v>25</v>
      </c>
      <c r="S134" s="22"/>
      <c r="T134" s="22">
        <f t="shared" si="29"/>
        <v>25</v>
      </c>
      <c r="U134" s="22">
        <f t="shared" si="37"/>
        <v>-21</v>
      </c>
      <c r="V134" s="20"/>
      <c r="X134" s="5"/>
      <c r="Y134" s="5"/>
      <c r="Z134" s="5"/>
      <c r="AA134" s="41"/>
      <c r="AB134" s="38"/>
      <c r="AC134" s="7"/>
    </row>
    <row r="135" s="1" customFormat="1" ht="24" spans="1:29">
      <c r="A135" s="20">
        <v>125</v>
      </c>
      <c r="B135" s="23" t="s">
        <v>161</v>
      </c>
      <c r="C135" s="22">
        <v>647.78</v>
      </c>
      <c r="D135" s="22">
        <v>248.53</v>
      </c>
      <c r="E135" s="22">
        <v>601</v>
      </c>
      <c r="F135" s="22">
        <v>178</v>
      </c>
      <c r="G135" s="22">
        <v>1200</v>
      </c>
      <c r="H135" s="22">
        <f t="shared" si="38"/>
        <v>777.336</v>
      </c>
      <c r="I135" s="22">
        <f t="shared" si="39"/>
        <v>721.2</v>
      </c>
      <c r="J135" s="22">
        <f t="shared" si="36"/>
        <v>1440</v>
      </c>
      <c r="K135" s="29">
        <f t="shared" si="40"/>
        <v>-0.072215875760289</v>
      </c>
      <c r="L135" s="20">
        <v>1.5</v>
      </c>
      <c r="M135" s="20">
        <v>1</v>
      </c>
      <c r="N135" s="22">
        <v>587</v>
      </c>
      <c r="O135" s="22">
        <v>75</v>
      </c>
      <c r="P135" s="30">
        <v>100</v>
      </c>
      <c r="Q135" s="22">
        <f t="shared" si="41"/>
        <v>-25</v>
      </c>
      <c r="R135" s="20">
        <v>62</v>
      </c>
      <c r="S135" s="22"/>
      <c r="T135" s="22">
        <f t="shared" si="29"/>
        <v>62</v>
      </c>
      <c r="U135" s="22">
        <f t="shared" si="37"/>
        <v>-25</v>
      </c>
      <c r="V135" s="20"/>
      <c r="X135" s="5"/>
      <c r="Y135" s="5"/>
      <c r="Z135" s="5"/>
      <c r="AA135" s="41"/>
      <c r="AB135" s="38"/>
      <c r="AC135" s="7"/>
    </row>
    <row r="136" s="1" customFormat="1" spans="1:29">
      <c r="A136" s="20">
        <v>126</v>
      </c>
      <c r="B136" s="23" t="s">
        <v>162</v>
      </c>
      <c r="C136" s="22">
        <v>0</v>
      </c>
      <c r="D136" s="22">
        <v>0</v>
      </c>
      <c r="E136" s="22">
        <v>0</v>
      </c>
      <c r="F136" s="22">
        <v>0</v>
      </c>
      <c r="G136" s="22">
        <v>220</v>
      </c>
      <c r="H136" s="22">
        <f t="shared" si="38"/>
        <v>0</v>
      </c>
      <c r="I136" s="22">
        <f t="shared" si="39"/>
        <v>0</v>
      </c>
      <c r="J136" s="22">
        <f t="shared" si="36"/>
        <v>264</v>
      </c>
      <c r="K136" s="29"/>
      <c r="L136" s="20"/>
      <c r="M136" s="20">
        <v>1</v>
      </c>
      <c r="N136" s="22">
        <v>0</v>
      </c>
      <c r="O136" s="22">
        <v>0</v>
      </c>
      <c r="P136" s="30">
        <v>33</v>
      </c>
      <c r="Q136" s="22">
        <f t="shared" si="41"/>
        <v>-33</v>
      </c>
      <c r="R136" s="20">
        <v>36</v>
      </c>
      <c r="S136" s="22"/>
      <c r="T136" s="22">
        <f t="shared" si="29"/>
        <v>36</v>
      </c>
      <c r="U136" s="22">
        <f t="shared" si="37"/>
        <v>-33</v>
      </c>
      <c r="V136" s="20"/>
      <c r="X136" s="5"/>
      <c r="Y136" s="5"/>
      <c r="Z136" s="5"/>
      <c r="AA136" s="41"/>
      <c r="AB136" s="38"/>
      <c r="AC136" s="7"/>
    </row>
    <row r="137" s="1" customFormat="1" spans="1:29">
      <c r="A137" s="20">
        <v>127</v>
      </c>
      <c r="B137" s="21" t="s">
        <v>163</v>
      </c>
      <c r="C137" s="22">
        <v>365.89</v>
      </c>
      <c r="D137" s="22">
        <v>140.12</v>
      </c>
      <c r="E137" s="22">
        <v>421.74</v>
      </c>
      <c r="F137" s="22">
        <v>82.6</v>
      </c>
      <c r="G137" s="22">
        <v>550</v>
      </c>
      <c r="H137" s="22">
        <f t="shared" si="38"/>
        <v>439.068</v>
      </c>
      <c r="I137" s="22">
        <f t="shared" si="39"/>
        <v>506.088</v>
      </c>
      <c r="J137" s="22">
        <f t="shared" si="36"/>
        <v>660</v>
      </c>
      <c r="K137" s="29">
        <f t="shared" ref="K137:K139" si="42">(I137-H137)/H137</f>
        <v>0.152641504277242</v>
      </c>
      <c r="L137" s="20">
        <v>1.75</v>
      </c>
      <c r="M137" s="20">
        <v>1</v>
      </c>
      <c r="N137" s="22">
        <v>470</v>
      </c>
      <c r="O137" s="22">
        <v>60</v>
      </c>
      <c r="P137" s="44">
        <v>226</v>
      </c>
      <c r="Q137" s="22">
        <f t="shared" si="41"/>
        <v>-166</v>
      </c>
      <c r="R137" s="20">
        <v>50</v>
      </c>
      <c r="S137" s="22"/>
      <c r="T137" s="22">
        <f t="shared" si="29"/>
        <v>50</v>
      </c>
      <c r="U137" s="22">
        <f t="shared" si="37"/>
        <v>-166</v>
      </c>
      <c r="V137" s="20"/>
      <c r="X137" s="5"/>
      <c r="Y137" s="5"/>
      <c r="Z137" s="5"/>
      <c r="AA137" s="41"/>
      <c r="AB137" s="38"/>
      <c r="AC137" s="7"/>
    </row>
    <row r="138" s="1" customFormat="1" spans="1:29">
      <c r="A138" s="20">
        <v>128</v>
      </c>
      <c r="B138" s="23" t="s">
        <v>164</v>
      </c>
      <c r="C138" s="22">
        <v>93.27</v>
      </c>
      <c r="D138" s="22">
        <v>55.34</v>
      </c>
      <c r="E138" s="22">
        <v>119</v>
      </c>
      <c r="F138" s="22">
        <v>81.9</v>
      </c>
      <c r="G138" s="22">
        <v>300</v>
      </c>
      <c r="H138" s="22">
        <f t="shared" si="38"/>
        <v>111.924</v>
      </c>
      <c r="I138" s="22">
        <f t="shared" si="39"/>
        <v>142.8</v>
      </c>
      <c r="J138" s="22">
        <f t="shared" si="36"/>
        <v>360</v>
      </c>
      <c r="K138" s="29">
        <f t="shared" si="42"/>
        <v>0.275865766055538</v>
      </c>
      <c r="L138" s="20">
        <v>2</v>
      </c>
      <c r="M138" s="20">
        <v>1</v>
      </c>
      <c r="N138" s="22">
        <v>214</v>
      </c>
      <c r="O138" s="22">
        <v>27</v>
      </c>
      <c r="P138" s="30">
        <v>21</v>
      </c>
      <c r="Q138" s="22">
        <f t="shared" si="41"/>
        <v>6</v>
      </c>
      <c r="R138" s="20">
        <v>22</v>
      </c>
      <c r="S138" s="22"/>
      <c r="T138" s="22">
        <f t="shared" si="29"/>
        <v>22</v>
      </c>
      <c r="U138" s="22">
        <f t="shared" si="37"/>
        <v>6</v>
      </c>
      <c r="V138" s="20"/>
      <c r="X138" s="5"/>
      <c r="Y138" s="5"/>
      <c r="Z138" s="5"/>
      <c r="AA138" s="41"/>
      <c r="AB138" s="38"/>
      <c r="AC138" s="7"/>
    </row>
    <row r="139" s="1" customFormat="1" spans="1:29">
      <c r="A139" s="20">
        <v>129</v>
      </c>
      <c r="B139" s="23" t="s">
        <v>165</v>
      </c>
      <c r="C139" s="22">
        <v>1709.26</v>
      </c>
      <c r="D139" s="22">
        <v>642.94</v>
      </c>
      <c r="E139" s="22">
        <v>617</v>
      </c>
      <c r="F139" s="22">
        <v>192.7</v>
      </c>
      <c r="G139" s="22">
        <v>600</v>
      </c>
      <c r="H139" s="22">
        <f t="shared" si="38"/>
        <v>2051.112</v>
      </c>
      <c r="I139" s="22">
        <f t="shared" si="39"/>
        <v>740.4</v>
      </c>
      <c r="J139" s="22">
        <f t="shared" si="36"/>
        <v>720</v>
      </c>
      <c r="K139" s="29">
        <f t="shared" si="42"/>
        <v>-0.639025075178732</v>
      </c>
      <c r="L139" s="20">
        <v>2</v>
      </c>
      <c r="M139" s="20">
        <v>1</v>
      </c>
      <c r="N139" s="22">
        <v>0</v>
      </c>
      <c r="O139" s="22">
        <v>0</v>
      </c>
      <c r="P139" s="30">
        <v>175</v>
      </c>
      <c r="Q139" s="22">
        <f t="shared" si="41"/>
        <v>-175</v>
      </c>
      <c r="R139" s="20">
        <v>62</v>
      </c>
      <c r="S139" s="22"/>
      <c r="T139" s="22">
        <f t="shared" si="29"/>
        <v>62</v>
      </c>
      <c r="U139" s="22">
        <f t="shared" si="37"/>
        <v>-175</v>
      </c>
      <c r="V139" s="20"/>
      <c r="X139" s="5"/>
      <c r="Y139" s="5"/>
      <c r="Z139" s="5"/>
      <c r="AA139" s="41"/>
      <c r="AB139" s="38"/>
      <c r="AC139" s="7"/>
    </row>
    <row r="140" s="1" customFormat="1" spans="1:29">
      <c r="A140" s="20">
        <v>130</v>
      </c>
      <c r="B140" s="23" t="s">
        <v>166</v>
      </c>
      <c r="C140" s="22">
        <v>0</v>
      </c>
      <c r="D140" s="22">
        <v>0</v>
      </c>
      <c r="E140" s="22">
        <v>379</v>
      </c>
      <c r="F140" s="22">
        <v>154</v>
      </c>
      <c r="G140" s="22">
        <v>650</v>
      </c>
      <c r="H140" s="22">
        <f t="shared" si="38"/>
        <v>0</v>
      </c>
      <c r="I140" s="22">
        <f t="shared" si="39"/>
        <v>454.8</v>
      </c>
      <c r="J140" s="22">
        <f t="shared" si="36"/>
        <v>780</v>
      </c>
      <c r="K140" s="33" t="s">
        <v>62</v>
      </c>
      <c r="L140" s="20">
        <v>1</v>
      </c>
      <c r="M140" s="20">
        <v>1</v>
      </c>
      <c r="N140" s="22">
        <v>686</v>
      </c>
      <c r="O140" s="22">
        <v>88</v>
      </c>
      <c r="P140" s="30">
        <v>150</v>
      </c>
      <c r="Q140" s="22">
        <f t="shared" si="41"/>
        <v>-62</v>
      </c>
      <c r="R140" s="20">
        <v>31</v>
      </c>
      <c r="S140" s="22"/>
      <c r="T140" s="22">
        <f t="shared" si="29"/>
        <v>31</v>
      </c>
      <c r="U140" s="22">
        <f t="shared" si="37"/>
        <v>-62</v>
      </c>
      <c r="V140" s="20"/>
      <c r="X140" s="5"/>
      <c r="Y140" s="5"/>
      <c r="Z140" s="5"/>
      <c r="AA140" s="41"/>
      <c r="AB140" s="38"/>
      <c r="AC140" s="7"/>
    </row>
    <row r="141" s="1" customFormat="1" spans="1:29">
      <c r="A141" s="20">
        <v>131</v>
      </c>
      <c r="B141" s="23" t="s">
        <v>167</v>
      </c>
      <c r="C141" s="22">
        <v>59.63</v>
      </c>
      <c r="D141" s="22">
        <v>0</v>
      </c>
      <c r="E141" s="22">
        <v>0</v>
      </c>
      <c r="F141" s="22">
        <v>0</v>
      </c>
      <c r="G141" s="22">
        <v>200</v>
      </c>
      <c r="H141" s="22">
        <f t="shared" si="38"/>
        <v>71.556</v>
      </c>
      <c r="I141" s="22">
        <f t="shared" si="39"/>
        <v>0</v>
      </c>
      <c r="J141" s="22">
        <f t="shared" si="36"/>
        <v>240</v>
      </c>
      <c r="K141" s="29"/>
      <c r="L141" s="20"/>
      <c r="M141" s="20">
        <v>1</v>
      </c>
      <c r="N141" s="22">
        <v>0</v>
      </c>
      <c r="O141" s="22">
        <v>0</v>
      </c>
      <c r="P141" s="30">
        <v>35</v>
      </c>
      <c r="Q141" s="22">
        <f t="shared" si="41"/>
        <v>-35</v>
      </c>
      <c r="R141" s="20">
        <v>20</v>
      </c>
      <c r="S141" s="22"/>
      <c r="T141" s="22">
        <f t="shared" si="29"/>
        <v>20</v>
      </c>
      <c r="U141" s="22">
        <f t="shared" si="37"/>
        <v>-35</v>
      </c>
      <c r="V141" s="20"/>
      <c r="X141" s="5"/>
      <c r="Y141" s="5"/>
      <c r="Z141" s="5"/>
      <c r="AA141" s="41"/>
      <c r="AB141" s="38"/>
      <c r="AC141" s="7"/>
    </row>
    <row r="142" s="1" customFormat="1" spans="1:29">
      <c r="A142" s="20">
        <v>132</v>
      </c>
      <c r="B142" s="23" t="s">
        <v>168</v>
      </c>
      <c r="C142" s="22">
        <v>0</v>
      </c>
      <c r="D142" s="22">
        <v>0</v>
      </c>
      <c r="E142" s="22">
        <v>0</v>
      </c>
      <c r="F142" s="22">
        <v>0</v>
      </c>
      <c r="G142" s="22">
        <v>200</v>
      </c>
      <c r="H142" s="22">
        <f t="shared" si="38"/>
        <v>0</v>
      </c>
      <c r="I142" s="22">
        <f t="shared" si="39"/>
        <v>0</v>
      </c>
      <c r="J142" s="22">
        <f t="shared" si="36"/>
        <v>240</v>
      </c>
      <c r="K142" s="29"/>
      <c r="L142" s="20"/>
      <c r="M142" s="20">
        <v>1</v>
      </c>
      <c r="N142" s="22">
        <v>0</v>
      </c>
      <c r="O142" s="22">
        <v>0</v>
      </c>
      <c r="P142" s="30">
        <v>36</v>
      </c>
      <c r="Q142" s="22">
        <f t="shared" si="41"/>
        <v>-36</v>
      </c>
      <c r="R142" s="20">
        <v>13</v>
      </c>
      <c r="S142" s="22"/>
      <c r="T142" s="22">
        <f t="shared" si="29"/>
        <v>13</v>
      </c>
      <c r="U142" s="22">
        <f t="shared" si="37"/>
        <v>-36</v>
      </c>
      <c r="V142" s="20"/>
      <c r="X142" s="5"/>
      <c r="Y142" s="5"/>
      <c r="Z142" s="5"/>
      <c r="AA142" s="41"/>
      <c r="AB142" s="38"/>
      <c r="AC142" s="7"/>
    </row>
    <row r="143" s="1" customFormat="1" spans="1:29">
      <c r="A143" s="20">
        <v>133</v>
      </c>
      <c r="B143" s="23" t="s">
        <v>169</v>
      </c>
      <c r="C143" s="22">
        <v>813.31</v>
      </c>
      <c r="D143" s="22">
        <v>262.68</v>
      </c>
      <c r="E143" s="22">
        <v>0</v>
      </c>
      <c r="F143" s="22">
        <v>0</v>
      </c>
      <c r="G143" s="22">
        <v>1500</v>
      </c>
      <c r="H143" s="22">
        <f t="shared" si="38"/>
        <v>975.972</v>
      </c>
      <c r="I143" s="22">
        <f t="shared" si="39"/>
        <v>0</v>
      </c>
      <c r="J143" s="22">
        <f t="shared" si="36"/>
        <v>1800</v>
      </c>
      <c r="K143" s="29"/>
      <c r="L143" s="20"/>
      <c r="M143" s="20">
        <v>1</v>
      </c>
      <c r="N143" s="22">
        <v>0</v>
      </c>
      <c r="O143" s="22">
        <v>0</v>
      </c>
      <c r="P143" s="30">
        <v>231</v>
      </c>
      <c r="Q143" s="22">
        <f t="shared" si="41"/>
        <v>-231</v>
      </c>
      <c r="R143" s="20">
        <v>31</v>
      </c>
      <c r="S143" s="22"/>
      <c r="T143" s="22">
        <f t="shared" si="29"/>
        <v>31</v>
      </c>
      <c r="U143" s="22">
        <f t="shared" si="37"/>
        <v>-231</v>
      </c>
      <c r="V143" s="20"/>
      <c r="X143" s="5"/>
      <c r="Y143" s="5"/>
      <c r="Z143" s="5"/>
      <c r="AA143" s="41"/>
      <c r="AB143" s="38"/>
      <c r="AC143" s="7"/>
    </row>
    <row r="144" s="1" customFormat="1" spans="1:29">
      <c r="A144" s="20">
        <v>134</v>
      </c>
      <c r="B144" s="23" t="s">
        <v>170</v>
      </c>
      <c r="C144" s="22">
        <v>994.22</v>
      </c>
      <c r="D144" s="22">
        <v>401.34</v>
      </c>
      <c r="E144" s="22">
        <v>627</v>
      </c>
      <c r="F144" s="22">
        <v>212</v>
      </c>
      <c r="G144" s="22">
        <v>800</v>
      </c>
      <c r="H144" s="22">
        <f t="shared" si="38"/>
        <v>1193.064</v>
      </c>
      <c r="I144" s="22">
        <f t="shared" si="39"/>
        <v>752.4</v>
      </c>
      <c r="J144" s="22">
        <f t="shared" si="36"/>
        <v>960</v>
      </c>
      <c r="K144" s="29">
        <f>(I144-H144)/H144</f>
        <v>-0.369354871155278</v>
      </c>
      <c r="L144" s="20">
        <v>2</v>
      </c>
      <c r="M144" s="20">
        <v>1</v>
      </c>
      <c r="N144" s="22">
        <v>28</v>
      </c>
      <c r="O144" s="22">
        <v>4</v>
      </c>
      <c r="P144" s="30">
        <v>226</v>
      </c>
      <c r="Q144" s="22">
        <f t="shared" si="41"/>
        <v>-222</v>
      </c>
      <c r="R144" s="20">
        <v>62</v>
      </c>
      <c r="S144" s="22"/>
      <c r="T144" s="22">
        <f t="shared" si="29"/>
        <v>62</v>
      </c>
      <c r="U144" s="22">
        <f t="shared" si="37"/>
        <v>-222</v>
      </c>
      <c r="V144" s="20"/>
      <c r="X144" s="5"/>
      <c r="Y144" s="5"/>
      <c r="Z144" s="5"/>
      <c r="AA144" s="41"/>
      <c r="AB144" s="38"/>
      <c r="AC144" s="7"/>
    </row>
    <row r="145" s="1" customFormat="1" spans="1:29">
      <c r="A145" s="20">
        <v>135</v>
      </c>
      <c r="B145" s="23" t="s">
        <v>171</v>
      </c>
      <c r="C145" s="22">
        <v>0</v>
      </c>
      <c r="D145" s="22">
        <v>0</v>
      </c>
      <c r="E145" s="22">
        <v>29.75</v>
      </c>
      <c r="F145" s="22">
        <v>0</v>
      </c>
      <c r="G145" s="22">
        <v>150</v>
      </c>
      <c r="H145" s="22">
        <f t="shared" si="38"/>
        <v>0</v>
      </c>
      <c r="I145" s="22">
        <f t="shared" si="39"/>
        <v>35.7</v>
      </c>
      <c r="J145" s="22">
        <f t="shared" si="36"/>
        <v>180</v>
      </c>
      <c r="K145" s="33" t="s">
        <v>62</v>
      </c>
      <c r="L145" s="20">
        <v>1</v>
      </c>
      <c r="M145" s="20">
        <v>1</v>
      </c>
      <c r="N145" s="22">
        <v>36</v>
      </c>
      <c r="O145" s="22">
        <v>5</v>
      </c>
      <c r="P145" s="30">
        <v>38</v>
      </c>
      <c r="Q145" s="22">
        <f t="shared" si="41"/>
        <v>-33</v>
      </c>
      <c r="R145" s="20">
        <v>17</v>
      </c>
      <c r="S145" s="22"/>
      <c r="T145" s="22">
        <f t="shared" si="29"/>
        <v>17</v>
      </c>
      <c r="U145" s="22">
        <f t="shared" si="37"/>
        <v>-33</v>
      </c>
      <c r="V145" s="20"/>
      <c r="X145" s="5"/>
      <c r="Y145" s="5"/>
      <c r="Z145" s="5"/>
      <c r="AA145" s="41"/>
      <c r="AB145" s="38"/>
      <c r="AC145" s="7"/>
    </row>
    <row r="146" s="1" customFormat="1" spans="1:29">
      <c r="A146" s="20">
        <v>136</v>
      </c>
      <c r="B146" s="23" t="s">
        <v>172</v>
      </c>
      <c r="C146" s="22">
        <v>0</v>
      </c>
      <c r="D146" s="22">
        <v>0</v>
      </c>
      <c r="E146" s="22">
        <v>0</v>
      </c>
      <c r="F146" s="22">
        <v>0</v>
      </c>
      <c r="G146" s="22"/>
      <c r="H146" s="22">
        <f t="shared" si="38"/>
        <v>0</v>
      </c>
      <c r="I146" s="22">
        <f t="shared" si="39"/>
        <v>0</v>
      </c>
      <c r="J146" s="22">
        <f t="shared" si="36"/>
        <v>0</v>
      </c>
      <c r="K146" s="29"/>
      <c r="L146" s="20"/>
      <c r="M146" s="20"/>
      <c r="N146" s="22">
        <v>0</v>
      </c>
      <c r="O146" s="22">
        <v>0</v>
      </c>
      <c r="P146" s="30">
        <v>10</v>
      </c>
      <c r="Q146" s="22">
        <f t="shared" si="41"/>
        <v>-10</v>
      </c>
      <c r="R146" s="20"/>
      <c r="S146" s="22"/>
      <c r="T146" s="22">
        <f t="shared" si="29"/>
        <v>0</v>
      </c>
      <c r="U146" s="22">
        <f t="shared" si="37"/>
        <v>-10</v>
      </c>
      <c r="V146" s="20"/>
      <c r="X146" s="5"/>
      <c r="Y146" s="5"/>
      <c r="Z146" s="5"/>
      <c r="AA146" s="41"/>
      <c r="AB146" s="38"/>
      <c r="AC146" s="7"/>
    </row>
    <row r="147" s="1" customFormat="1" ht="36" spans="1:29">
      <c r="A147" s="20">
        <v>137</v>
      </c>
      <c r="B147" s="27" t="s">
        <v>173</v>
      </c>
      <c r="C147" s="22">
        <v>49.25</v>
      </c>
      <c r="D147" s="22">
        <v>13.98</v>
      </c>
      <c r="E147" s="22">
        <v>300.25</v>
      </c>
      <c r="F147" s="22">
        <v>81.5</v>
      </c>
      <c r="G147" s="22">
        <v>413</v>
      </c>
      <c r="H147" s="22">
        <f t="shared" si="38"/>
        <v>59.1</v>
      </c>
      <c r="I147" s="22">
        <f t="shared" si="39"/>
        <v>360.3</v>
      </c>
      <c r="J147" s="22">
        <f t="shared" si="36"/>
        <v>495.6</v>
      </c>
      <c r="K147" s="29">
        <f>(I147-H147)/H147</f>
        <v>5.09644670050762</v>
      </c>
      <c r="L147" s="20">
        <v>2</v>
      </c>
      <c r="M147" s="20">
        <v>1</v>
      </c>
      <c r="N147" s="22">
        <v>763</v>
      </c>
      <c r="O147" s="22">
        <v>97</v>
      </c>
      <c r="P147" s="45">
        <v>55</v>
      </c>
      <c r="Q147" s="22">
        <f t="shared" si="41"/>
        <v>42</v>
      </c>
      <c r="R147" s="20">
        <v>33</v>
      </c>
      <c r="S147" s="22"/>
      <c r="T147" s="22">
        <f t="shared" si="29"/>
        <v>33</v>
      </c>
      <c r="U147" s="22">
        <f t="shared" si="37"/>
        <v>42</v>
      </c>
      <c r="V147" s="20"/>
      <c r="X147" s="5"/>
      <c r="Y147" s="5"/>
      <c r="Z147" s="5"/>
      <c r="AA147" s="41"/>
      <c r="AB147" s="38"/>
      <c r="AC147" s="7"/>
    </row>
    <row r="148" s="1" customFormat="1" spans="1:29">
      <c r="A148" s="20">
        <v>138</v>
      </c>
      <c r="B148" s="23" t="s">
        <v>174</v>
      </c>
      <c r="C148" s="22">
        <v>688.55</v>
      </c>
      <c r="D148" s="22">
        <v>241.38</v>
      </c>
      <c r="E148" s="22">
        <v>0</v>
      </c>
      <c r="F148" s="22">
        <v>0</v>
      </c>
      <c r="G148" s="22">
        <v>1400</v>
      </c>
      <c r="H148" s="22">
        <f t="shared" si="38"/>
        <v>826.26</v>
      </c>
      <c r="I148" s="22">
        <f t="shared" si="39"/>
        <v>0</v>
      </c>
      <c r="J148" s="22">
        <f t="shared" si="36"/>
        <v>1680</v>
      </c>
      <c r="K148" s="29"/>
      <c r="L148" s="20"/>
      <c r="M148" s="20">
        <v>1</v>
      </c>
      <c r="N148" s="22">
        <v>0</v>
      </c>
      <c r="O148" s="22">
        <v>0</v>
      </c>
      <c r="P148" s="32">
        <v>251</v>
      </c>
      <c r="Q148" s="22">
        <f t="shared" si="41"/>
        <v>-251</v>
      </c>
      <c r="R148" s="20">
        <v>44</v>
      </c>
      <c r="S148" s="22"/>
      <c r="T148" s="22">
        <f t="shared" si="29"/>
        <v>44</v>
      </c>
      <c r="U148" s="22">
        <f t="shared" si="37"/>
        <v>-251</v>
      </c>
      <c r="V148" s="20"/>
      <c r="X148" s="5"/>
      <c r="Y148" s="5"/>
      <c r="Z148" s="5"/>
      <c r="AA148" s="41"/>
      <c r="AB148" s="38"/>
      <c r="AC148" s="7"/>
    </row>
    <row r="149" s="1" customFormat="1" spans="1:29">
      <c r="A149" s="20">
        <v>139</v>
      </c>
      <c r="B149" s="23" t="s">
        <v>175</v>
      </c>
      <c r="C149" s="22">
        <v>0</v>
      </c>
      <c r="D149" s="22">
        <v>0</v>
      </c>
      <c r="E149" s="22">
        <v>0</v>
      </c>
      <c r="F149" s="22">
        <v>0</v>
      </c>
      <c r="G149" s="22"/>
      <c r="H149" s="22">
        <f t="shared" si="38"/>
        <v>0</v>
      </c>
      <c r="I149" s="22">
        <f t="shared" si="39"/>
        <v>0</v>
      </c>
      <c r="J149" s="22">
        <f t="shared" si="36"/>
        <v>0</v>
      </c>
      <c r="K149" s="29"/>
      <c r="L149" s="20"/>
      <c r="M149" s="20"/>
      <c r="N149" s="22">
        <v>0</v>
      </c>
      <c r="O149" s="22">
        <v>0</v>
      </c>
      <c r="P149" s="32">
        <v>10</v>
      </c>
      <c r="Q149" s="22">
        <f t="shared" si="41"/>
        <v>-10</v>
      </c>
      <c r="R149" s="20">
        <v>0</v>
      </c>
      <c r="S149" s="22"/>
      <c r="T149" s="22">
        <f t="shared" si="29"/>
        <v>0</v>
      </c>
      <c r="U149" s="22">
        <f t="shared" si="37"/>
        <v>-10</v>
      </c>
      <c r="V149" s="20"/>
      <c r="X149" s="5"/>
      <c r="Y149" s="5"/>
      <c r="Z149" s="5"/>
      <c r="AA149" s="41"/>
      <c r="AB149" s="38"/>
      <c r="AC149" s="7"/>
    </row>
    <row r="150" s="1" customFormat="1" spans="1:29">
      <c r="A150" s="20">
        <v>140</v>
      </c>
      <c r="B150" s="23" t="s">
        <v>176</v>
      </c>
      <c r="C150" s="22">
        <v>0</v>
      </c>
      <c r="D150" s="22">
        <v>0</v>
      </c>
      <c r="E150" s="22">
        <v>0</v>
      </c>
      <c r="F150" s="22">
        <v>0</v>
      </c>
      <c r="G150" s="22"/>
      <c r="H150" s="22">
        <f t="shared" si="38"/>
        <v>0</v>
      </c>
      <c r="I150" s="22">
        <f t="shared" si="39"/>
        <v>0</v>
      </c>
      <c r="J150" s="22">
        <f t="shared" si="36"/>
        <v>0</v>
      </c>
      <c r="K150" s="29"/>
      <c r="L150" s="20"/>
      <c r="M150" s="20"/>
      <c r="N150" s="22">
        <v>0</v>
      </c>
      <c r="O150" s="22">
        <v>0</v>
      </c>
      <c r="P150" s="32">
        <v>30</v>
      </c>
      <c r="Q150" s="22">
        <f t="shared" si="41"/>
        <v>-30</v>
      </c>
      <c r="R150" s="20">
        <v>22</v>
      </c>
      <c r="S150" s="22"/>
      <c r="T150" s="22">
        <f t="shared" si="29"/>
        <v>22</v>
      </c>
      <c r="U150" s="22">
        <f t="shared" si="37"/>
        <v>-30</v>
      </c>
      <c r="V150" s="20"/>
      <c r="X150" s="5"/>
      <c r="Y150" s="5"/>
      <c r="Z150" s="5"/>
      <c r="AA150" s="41"/>
      <c r="AB150" s="38"/>
      <c r="AC150" s="7"/>
    </row>
    <row r="151" s="1" customFormat="1" spans="1:29">
      <c r="A151" s="20">
        <v>141</v>
      </c>
      <c r="B151" s="27" t="s">
        <v>177</v>
      </c>
      <c r="C151" s="22">
        <v>680.55</v>
      </c>
      <c r="D151" s="22">
        <v>199.61</v>
      </c>
      <c r="E151" s="22">
        <v>623.89</v>
      </c>
      <c r="F151" s="22">
        <v>152.14</v>
      </c>
      <c r="G151" s="22">
        <v>800</v>
      </c>
      <c r="H151" s="22">
        <f t="shared" si="38"/>
        <v>816.66</v>
      </c>
      <c r="I151" s="22">
        <f t="shared" si="39"/>
        <v>748.668</v>
      </c>
      <c r="J151" s="22">
        <f t="shared" si="36"/>
        <v>960</v>
      </c>
      <c r="K151" s="29">
        <f>(I151-H151)/H151</f>
        <v>-0.0832561898464477</v>
      </c>
      <c r="L151" s="20">
        <v>1.5</v>
      </c>
      <c r="M151" s="20">
        <v>1</v>
      </c>
      <c r="N151" s="22">
        <v>643</v>
      </c>
      <c r="O151" s="22">
        <v>82</v>
      </c>
      <c r="P151" s="45">
        <v>150</v>
      </c>
      <c r="Q151" s="22">
        <f t="shared" si="41"/>
        <v>-68</v>
      </c>
      <c r="R151" s="20">
        <v>77</v>
      </c>
      <c r="S151" s="22"/>
      <c r="T151" s="22">
        <f t="shared" si="29"/>
        <v>77</v>
      </c>
      <c r="U151" s="22">
        <f t="shared" si="37"/>
        <v>-68</v>
      </c>
      <c r="V151" s="20"/>
      <c r="X151" s="5"/>
      <c r="Y151" s="5"/>
      <c r="Z151" s="5"/>
      <c r="AA151" s="41"/>
      <c r="AB151" s="38"/>
      <c r="AC151" s="7"/>
    </row>
    <row r="152" s="1" customFormat="1" spans="1:29">
      <c r="A152" s="20">
        <v>142</v>
      </c>
      <c r="B152" s="42" t="s">
        <v>178</v>
      </c>
      <c r="C152" s="22">
        <v>0</v>
      </c>
      <c r="D152" s="22">
        <v>0</v>
      </c>
      <c r="E152" s="22">
        <v>0</v>
      </c>
      <c r="F152" s="22">
        <v>0</v>
      </c>
      <c r="G152" s="22">
        <v>1040</v>
      </c>
      <c r="H152" s="22">
        <f t="shared" si="38"/>
        <v>0</v>
      </c>
      <c r="I152" s="22">
        <f t="shared" si="39"/>
        <v>0</v>
      </c>
      <c r="J152" s="22">
        <f t="shared" si="36"/>
        <v>1248</v>
      </c>
      <c r="K152" s="29"/>
      <c r="L152" s="20"/>
      <c r="M152" s="20">
        <v>1</v>
      </c>
      <c r="N152" s="22">
        <v>0</v>
      </c>
      <c r="O152" s="22">
        <v>0</v>
      </c>
      <c r="P152" s="45">
        <v>87</v>
      </c>
      <c r="Q152" s="22">
        <f t="shared" si="41"/>
        <v>-87</v>
      </c>
      <c r="R152" s="20">
        <v>33</v>
      </c>
      <c r="S152" s="22"/>
      <c r="T152" s="22">
        <f t="shared" si="29"/>
        <v>33</v>
      </c>
      <c r="U152" s="22">
        <f t="shared" si="37"/>
        <v>-87</v>
      </c>
      <c r="V152" s="20"/>
      <c r="X152" s="5"/>
      <c r="Y152" s="5"/>
      <c r="Z152" s="5"/>
      <c r="AA152" s="41"/>
      <c r="AB152" s="38"/>
      <c r="AC152" s="7"/>
    </row>
    <row r="153" s="1" customFormat="1" ht="24" spans="1:29">
      <c r="A153" s="20">
        <v>143</v>
      </c>
      <c r="B153" s="21" t="s">
        <v>179</v>
      </c>
      <c r="C153" s="22">
        <v>0</v>
      </c>
      <c r="D153" s="22">
        <v>0</v>
      </c>
      <c r="E153" s="22">
        <v>68.77</v>
      </c>
      <c r="F153" s="22">
        <v>16.68</v>
      </c>
      <c r="G153" s="22">
        <v>800</v>
      </c>
      <c r="H153" s="22">
        <f t="shared" si="38"/>
        <v>0</v>
      </c>
      <c r="I153" s="22">
        <f t="shared" si="39"/>
        <v>82.524</v>
      </c>
      <c r="J153" s="22">
        <f t="shared" si="36"/>
        <v>960</v>
      </c>
      <c r="K153" s="33" t="s">
        <v>62</v>
      </c>
      <c r="L153" s="20">
        <v>1</v>
      </c>
      <c r="M153" s="20">
        <v>1</v>
      </c>
      <c r="N153" s="22">
        <v>108</v>
      </c>
      <c r="O153" s="22">
        <v>14</v>
      </c>
      <c r="P153" s="44">
        <v>88</v>
      </c>
      <c r="Q153" s="22">
        <f t="shared" si="41"/>
        <v>-74</v>
      </c>
      <c r="R153" s="20">
        <v>44</v>
      </c>
      <c r="S153" s="22"/>
      <c r="T153" s="22">
        <f t="shared" si="29"/>
        <v>44</v>
      </c>
      <c r="U153" s="22">
        <f t="shared" si="37"/>
        <v>-74</v>
      </c>
      <c r="V153" s="20"/>
      <c r="X153" s="5"/>
      <c r="Y153" s="5"/>
      <c r="Z153" s="5"/>
      <c r="AA153" s="41"/>
      <c r="AB153" s="38"/>
      <c r="AC153" s="7"/>
    </row>
    <row r="154" s="1" customFormat="1" spans="1:29">
      <c r="A154" s="20">
        <v>144</v>
      </c>
      <c r="B154" s="21" t="s">
        <v>180</v>
      </c>
      <c r="C154" s="22">
        <v>0</v>
      </c>
      <c r="D154" s="22">
        <v>0</v>
      </c>
      <c r="E154" s="22">
        <v>0</v>
      </c>
      <c r="F154" s="22">
        <v>0</v>
      </c>
      <c r="G154" s="22">
        <v>100</v>
      </c>
      <c r="H154" s="22">
        <f t="shared" si="38"/>
        <v>0</v>
      </c>
      <c r="I154" s="22">
        <f t="shared" si="39"/>
        <v>0</v>
      </c>
      <c r="J154" s="22">
        <f t="shared" si="36"/>
        <v>120</v>
      </c>
      <c r="K154" s="29"/>
      <c r="L154" s="20"/>
      <c r="M154" s="20">
        <v>1</v>
      </c>
      <c r="N154" s="22">
        <v>0</v>
      </c>
      <c r="O154" s="22">
        <v>0</v>
      </c>
      <c r="P154" s="32">
        <v>11</v>
      </c>
      <c r="Q154" s="22">
        <f t="shared" si="41"/>
        <v>-11</v>
      </c>
      <c r="R154" s="20"/>
      <c r="S154" s="22"/>
      <c r="T154" s="22">
        <f t="shared" ref="T154:T170" si="43">R154+S154</f>
        <v>0</v>
      </c>
      <c r="U154" s="22">
        <f t="shared" si="37"/>
        <v>-11</v>
      </c>
      <c r="V154" s="20"/>
      <c r="X154" s="5"/>
      <c r="Y154" s="5"/>
      <c r="Z154" s="5"/>
      <c r="AA154" s="41"/>
      <c r="AB154" s="38"/>
      <c r="AC154" s="7"/>
    </row>
    <row r="155" s="1" customFormat="1" spans="1:29">
      <c r="A155" s="20">
        <v>145</v>
      </c>
      <c r="B155" s="21" t="s">
        <v>181</v>
      </c>
      <c r="C155" s="22">
        <v>0</v>
      </c>
      <c r="D155" s="22">
        <v>0</v>
      </c>
      <c r="E155" s="22">
        <v>0</v>
      </c>
      <c r="F155" s="22">
        <v>0</v>
      </c>
      <c r="G155" s="22">
        <v>460</v>
      </c>
      <c r="H155" s="22">
        <v>0</v>
      </c>
      <c r="I155" s="22">
        <v>0</v>
      </c>
      <c r="J155" s="22">
        <f t="shared" si="36"/>
        <v>552</v>
      </c>
      <c r="K155" s="29"/>
      <c r="L155" s="20"/>
      <c r="M155" s="20">
        <v>1</v>
      </c>
      <c r="N155" s="22">
        <v>0</v>
      </c>
      <c r="O155" s="22">
        <v>0</v>
      </c>
      <c r="P155" s="22">
        <v>0</v>
      </c>
      <c r="Q155" s="22">
        <v>0</v>
      </c>
      <c r="R155" s="20">
        <v>55</v>
      </c>
      <c r="S155" s="22">
        <v>25</v>
      </c>
      <c r="T155" s="22">
        <f t="shared" si="43"/>
        <v>80</v>
      </c>
      <c r="U155" s="22">
        <f t="shared" ref="U155:U170" si="44">Q155+S155</f>
        <v>25</v>
      </c>
      <c r="V155" s="21" t="s">
        <v>62</v>
      </c>
      <c r="X155" s="5"/>
      <c r="Y155" s="5"/>
      <c r="Z155" s="5"/>
      <c r="AA155" s="41"/>
      <c r="AB155" s="38"/>
      <c r="AC155" s="7"/>
    </row>
    <row r="156" s="1" customFormat="1" spans="1:29">
      <c r="A156" s="20">
        <v>146</v>
      </c>
      <c r="B156" s="21" t="s">
        <v>182</v>
      </c>
      <c r="C156" s="22">
        <v>0</v>
      </c>
      <c r="D156" s="22">
        <v>0</v>
      </c>
      <c r="E156" s="22">
        <v>0</v>
      </c>
      <c r="F156" s="22">
        <v>0</v>
      </c>
      <c r="G156" s="22">
        <v>540</v>
      </c>
      <c r="H156" s="22">
        <v>0</v>
      </c>
      <c r="I156" s="22">
        <v>0</v>
      </c>
      <c r="J156" s="22">
        <f t="shared" si="36"/>
        <v>648</v>
      </c>
      <c r="K156" s="29"/>
      <c r="L156" s="20"/>
      <c r="M156" s="20">
        <v>1</v>
      </c>
      <c r="N156" s="22">
        <v>0</v>
      </c>
      <c r="O156" s="22">
        <v>0</v>
      </c>
      <c r="P156" s="22">
        <v>0</v>
      </c>
      <c r="Q156" s="22">
        <v>0</v>
      </c>
      <c r="R156" s="20">
        <v>17</v>
      </c>
      <c r="S156" s="22">
        <v>25</v>
      </c>
      <c r="T156" s="22">
        <f t="shared" si="43"/>
        <v>42</v>
      </c>
      <c r="U156" s="22">
        <f t="shared" si="44"/>
        <v>25</v>
      </c>
      <c r="V156" s="21" t="s">
        <v>62</v>
      </c>
      <c r="X156" s="5"/>
      <c r="Y156" s="5"/>
      <c r="Z156" s="5"/>
      <c r="AA156" s="41"/>
      <c r="AB156" s="38"/>
      <c r="AC156" s="7"/>
    </row>
    <row r="157" s="1" customFormat="1" spans="1:29">
      <c r="A157" s="20">
        <v>147</v>
      </c>
      <c r="B157" s="21" t="s">
        <v>183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9"/>
      <c r="L157" s="20"/>
      <c r="M157" s="20"/>
      <c r="N157" s="22">
        <v>0</v>
      </c>
      <c r="O157" s="22">
        <v>0</v>
      </c>
      <c r="P157" s="22">
        <v>0</v>
      </c>
      <c r="Q157" s="22">
        <v>0</v>
      </c>
      <c r="R157" s="20">
        <v>22</v>
      </c>
      <c r="S157" s="22"/>
      <c r="T157" s="22">
        <f t="shared" si="43"/>
        <v>22</v>
      </c>
      <c r="U157" s="22">
        <f t="shared" si="44"/>
        <v>0</v>
      </c>
      <c r="V157" s="21" t="s">
        <v>77</v>
      </c>
      <c r="X157" s="5"/>
      <c r="Y157" s="5"/>
      <c r="Z157" s="5"/>
      <c r="AA157" s="41"/>
      <c r="AB157" s="38"/>
      <c r="AC157" s="7"/>
    </row>
    <row r="158" s="1" customFormat="1" spans="1:29">
      <c r="A158" s="20">
        <v>148</v>
      </c>
      <c r="B158" s="21" t="s">
        <v>184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9"/>
      <c r="L158" s="20"/>
      <c r="M158" s="20"/>
      <c r="N158" s="22">
        <v>0</v>
      </c>
      <c r="O158" s="22">
        <v>0</v>
      </c>
      <c r="P158" s="22">
        <v>0</v>
      </c>
      <c r="Q158" s="22">
        <v>0</v>
      </c>
      <c r="R158" s="20">
        <v>22</v>
      </c>
      <c r="S158" s="22"/>
      <c r="T158" s="22">
        <f t="shared" si="43"/>
        <v>22</v>
      </c>
      <c r="U158" s="22">
        <f t="shared" si="44"/>
        <v>0</v>
      </c>
      <c r="V158" s="21" t="s">
        <v>77</v>
      </c>
      <c r="X158" s="5"/>
      <c r="Y158" s="5"/>
      <c r="Z158" s="5"/>
      <c r="AA158" s="41"/>
      <c r="AB158" s="38"/>
      <c r="AC158" s="7"/>
    </row>
    <row r="159" s="1" customFormat="1" spans="1:29">
      <c r="A159" s="20">
        <v>149</v>
      </c>
      <c r="B159" s="21" t="s">
        <v>185</v>
      </c>
      <c r="C159" s="22">
        <v>716.09</v>
      </c>
      <c r="D159" s="22">
        <v>176.19</v>
      </c>
      <c r="E159" s="22">
        <v>1181.57</v>
      </c>
      <c r="F159" s="22">
        <v>379.56</v>
      </c>
      <c r="G159" s="22">
        <v>930</v>
      </c>
      <c r="H159" s="22">
        <f t="shared" ref="H159:H165" si="45">C159*1.2</f>
        <v>859.308</v>
      </c>
      <c r="I159" s="22">
        <f t="shared" ref="I159:I165" si="46">E159*1.2</f>
        <v>1417.884</v>
      </c>
      <c r="J159" s="22">
        <f t="shared" ref="J159:J174" si="47">G159*1.2</f>
        <v>1116</v>
      </c>
      <c r="K159" s="29">
        <f>(I159-H159)/H159</f>
        <v>0.650030024158974</v>
      </c>
      <c r="L159" s="20">
        <v>2</v>
      </c>
      <c r="M159" s="20">
        <v>1</v>
      </c>
      <c r="N159" s="22">
        <v>2282</v>
      </c>
      <c r="O159" s="22">
        <v>292</v>
      </c>
      <c r="P159" s="32">
        <v>155</v>
      </c>
      <c r="Q159" s="22">
        <f t="shared" ref="Q159:Q165" si="48">O159-P159</f>
        <v>137</v>
      </c>
      <c r="R159" s="20">
        <v>102</v>
      </c>
      <c r="S159" s="22"/>
      <c r="T159" s="22">
        <f t="shared" si="43"/>
        <v>102</v>
      </c>
      <c r="U159" s="22">
        <f t="shared" si="44"/>
        <v>137</v>
      </c>
      <c r="V159" s="20"/>
      <c r="X159" s="5"/>
      <c r="Y159" s="5"/>
      <c r="Z159" s="5"/>
      <c r="AA159" s="41"/>
      <c r="AB159" s="38"/>
      <c r="AC159" s="7"/>
    </row>
    <row r="160" s="1" customFormat="1" spans="1:29">
      <c r="A160" s="20">
        <v>150</v>
      </c>
      <c r="B160" s="21" t="s">
        <v>186</v>
      </c>
      <c r="C160" s="22">
        <v>0</v>
      </c>
      <c r="D160" s="22">
        <v>0</v>
      </c>
      <c r="E160" s="22">
        <v>0</v>
      </c>
      <c r="F160" s="22">
        <v>0</v>
      </c>
      <c r="G160" s="22">
        <v>850</v>
      </c>
      <c r="H160" s="22">
        <f t="shared" si="45"/>
        <v>0</v>
      </c>
      <c r="I160" s="22">
        <f t="shared" si="46"/>
        <v>0</v>
      </c>
      <c r="J160" s="22">
        <f t="shared" si="47"/>
        <v>1020</v>
      </c>
      <c r="K160" s="29"/>
      <c r="L160" s="20"/>
      <c r="M160" s="20">
        <v>1</v>
      </c>
      <c r="N160" s="22">
        <v>0</v>
      </c>
      <c r="O160" s="22">
        <v>0</v>
      </c>
      <c r="P160" s="32">
        <v>80</v>
      </c>
      <c r="Q160" s="22">
        <f t="shared" si="48"/>
        <v>-80</v>
      </c>
      <c r="R160" s="20">
        <v>11</v>
      </c>
      <c r="S160" s="22"/>
      <c r="T160" s="22">
        <f t="shared" si="43"/>
        <v>11</v>
      </c>
      <c r="U160" s="22">
        <f t="shared" si="44"/>
        <v>-80</v>
      </c>
      <c r="V160" s="20"/>
      <c r="X160" s="5"/>
      <c r="Y160" s="5"/>
      <c r="Z160" s="5"/>
      <c r="AA160" s="41"/>
      <c r="AB160" s="38"/>
      <c r="AC160" s="7"/>
    </row>
    <row r="161" s="1" customFormat="1" spans="1:29">
      <c r="A161" s="20">
        <v>151</v>
      </c>
      <c r="B161" s="21" t="s">
        <v>187</v>
      </c>
      <c r="C161" s="22">
        <v>0</v>
      </c>
      <c r="D161" s="22">
        <v>0</v>
      </c>
      <c r="E161" s="22">
        <v>0</v>
      </c>
      <c r="F161" s="22">
        <v>0</v>
      </c>
      <c r="G161" s="22">
        <v>100</v>
      </c>
      <c r="H161" s="22">
        <f t="shared" si="45"/>
        <v>0</v>
      </c>
      <c r="I161" s="22">
        <f t="shared" si="46"/>
        <v>0</v>
      </c>
      <c r="J161" s="22">
        <f t="shared" si="47"/>
        <v>120</v>
      </c>
      <c r="K161" s="29"/>
      <c r="L161" s="20"/>
      <c r="M161" s="20">
        <v>1</v>
      </c>
      <c r="N161" s="22">
        <v>0</v>
      </c>
      <c r="O161" s="22">
        <v>0</v>
      </c>
      <c r="P161" s="31">
        <v>16</v>
      </c>
      <c r="Q161" s="22">
        <f t="shared" si="48"/>
        <v>-16</v>
      </c>
      <c r="R161" s="20">
        <v>8</v>
      </c>
      <c r="S161" s="22"/>
      <c r="T161" s="22">
        <f t="shared" si="43"/>
        <v>8</v>
      </c>
      <c r="U161" s="22">
        <f t="shared" si="44"/>
        <v>-16</v>
      </c>
      <c r="V161" s="20"/>
      <c r="X161" s="5"/>
      <c r="Y161" s="5"/>
      <c r="Z161" s="5"/>
      <c r="AA161" s="41"/>
      <c r="AB161" s="38"/>
      <c r="AC161" s="7"/>
    </row>
    <row r="162" s="1" customFormat="1" spans="1:29">
      <c r="A162" s="20">
        <v>152</v>
      </c>
      <c r="B162" s="21" t="s">
        <v>188</v>
      </c>
      <c r="C162" s="22">
        <v>1836.95</v>
      </c>
      <c r="D162" s="22">
        <v>528.41</v>
      </c>
      <c r="E162" s="22">
        <v>1223.63</v>
      </c>
      <c r="F162" s="22">
        <v>548.59</v>
      </c>
      <c r="G162" s="22">
        <v>1500</v>
      </c>
      <c r="H162" s="22">
        <f t="shared" si="45"/>
        <v>2204.34</v>
      </c>
      <c r="I162" s="22">
        <f t="shared" si="46"/>
        <v>1468.356</v>
      </c>
      <c r="J162" s="22">
        <f t="shared" si="47"/>
        <v>1800</v>
      </c>
      <c r="K162" s="29">
        <f>(I162-H162)/H162</f>
        <v>-0.333879528566374</v>
      </c>
      <c r="L162" s="20">
        <v>2</v>
      </c>
      <c r="M162" s="20">
        <v>1</v>
      </c>
      <c r="N162" s="22">
        <v>763</v>
      </c>
      <c r="O162" s="22">
        <v>98</v>
      </c>
      <c r="P162" s="32">
        <v>314</v>
      </c>
      <c r="Q162" s="22">
        <f t="shared" si="48"/>
        <v>-216</v>
      </c>
      <c r="R162" s="20">
        <v>121</v>
      </c>
      <c r="S162" s="22"/>
      <c r="T162" s="22">
        <f t="shared" si="43"/>
        <v>121</v>
      </c>
      <c r="U162" s="22">
        <f t="shared" si="44"/>
        <v>-216</v>
      </c>
      <c r="V162" s="20"/>
      <c r="X162" s="5"/>
      <c r="Y162" s="5"/>
      <c r="Z162" s="5"/>
      <c r="AA162" s="41"/>
      <c r="AB162" s="38"/>
      <c r="AC162" s="7"/>
    </row>
    <row r="163" s="1" customFormat="1" spans="1:29">
      <c r="A163" s="20">
        <v>153</v>
      </c>
      <c r="B163" s="21" t="s">
        <v>189</v>
      </c>
      <c r="C163" s="22">
        <v>0</v>
      </c>
      <c r="D163" s="22">
        <v>0</v>
      </c>
      <c r="E163" s="22">
        <v>0</v>
      </c>
      <c r="F163" s="22">
        <v>0</v>
      </c>
      <c r="G163" s="22">
        <v>151</v>
      </c>
      <c r="H163" s="22">
        <f t="shared" si="45"/>
        <v>0</v>
      </c>
      <c r="I163" s="22">
        <f t="shared" si="46"/>
        <v>0</v>
      </c>
      <c r="J163" s="22">
        <f t="shared" si="47"/>
        <v>181.2</v>
      </c>
      <c r="K163" s="29"/>
      <c r="L163" s="20"/>
      <c r="M163" s="20">
        <v>1</v>
      </c>
      <c r="N163" s="22">
        <v>0</v>
      </c>
      <c r="O163" s="22">
        <v>0</v>
      </c>
      <c r="P163" s="31">
        <v>75</v>
      </c>
      <c r="Q163" s="22">
        <f t="shared" si="48"/>
        <v>-75</v>
      </c>
      <c r="R163" s="20">
        <v>33</v>
      </c>
      <c r="S163" s="22"/>
      <c r="T163" s="22">
        <f t="shared" si="43"/>
        <v>33</v>
      </c>
      <c r="U163" s="22">
        <f t="shared" si="44"/>
        <v>-75</v>
      </c>
      <c r="V163" s="20"/>
      <c r="X163" s="5"/>
      <c r="Y163" s="5"/>
      <c r="Z163" s="5"/>
      <c r="AA163" s="41"/>
      <c r="AB163" s="38"/>
      <c r="AC163" s="7"/>
    </row>
    <row r="164" s="1" customFormat="1" spans="1:29">
      <c r="A164" s="20">
        <v>154</v>
      </c>
      <c r="B164" s="21" t="s">
        <v>190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f t="shared" si="45"/>
        <v>0</v>
      </c>
      <c r="I164" s="22">
        <f t="shared" si="46"/>
        <v>0</v>
      </c>
      <c r="J164" s="22">
        <f t="shared" si="47"/>
        <v>0</v>
      </c>
      <c r="K164" s="29"/>
      <c r="L164" s="20"/>
      <c r="M164" s="20"/>
      <c r="N164" s="22">
        <v>0</v>
      </c>
      <c r="O164" s="22">
        <v>0</v>
      </c>
      <c r="P164" s="31">
        <v>60</v>
      </c>
      <c r="Q164" s="22">
        <f t="shared" si="48"/>
        <v>-60</v>
      </c>
      <c r="R164" s="20">
        <v>22</v>
      </c>
      <c r="S164" s="22"/>
      <c r="T164" s="22">
        <f t="shared" si="43"/>
        <v>22</v>
      </c>
      <c r="U164" s="22">
        <f t="shared" si="44"/>
        <v>-60</v>
      </c>
      <c r="V164" s="20"/>
      <c r="X164" s="5"/>
      <c r="Y164" s="5"/>
      <c r="Z164" s="5"/>
      <c r="AA164" s="41"/>
      <c r="AB164" s="38"/>
      <c r="AC164" s="7"/>
    </row>
    <row r="165" s="1" customFormat="1" spans="1:29">
      <c r="A165" s="20">
        <v>155</v>
      </c>
      <c r="B165" s="21" t="s">
        <v>191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f t="shared" si="45"/>
        <v>0</v>
      </c>
      <c r="I165" s="22">
        <f t="shared" si="46"/>
        <v>0</v>
      </c>
      <c r="J165" s="22">
        <f t="shared" si="47"/>
        <v>0</v>
      </c>
      <c r="K165" s="29"/>
      <c r="L165" s="20"/>
      <c r="M165" s="20"/>
      <c r="N165" s="22">
        <v>0</v>
      </c>
      <c r="O165" s="22">
        <v>0</v>
      </c>
      <c r="P165" s="31">
        <v>32</v>
      </c>
      <c r="Q165" s="22">
        <f t="shared" si="48"/>
        <v>-32</v>
      </c>
      <c r="R165" s="20"/>
      <c r="S165" s="22"/>
      <c r="T165" s="22">
        <f t="shared" si="43"/>
        <v>0</v>
      </c>
      <c r="U165" s="22">
        <f t="shared" si="44"/>
        <v>-32</v>
      </c>
      <c r="V165" s="20"/>
      <c r="X165" s="5"/>
      <c r="Y165" s="5"/>
      <c r="Z165" s="5"/>
      <c r="AA165" s="41"/>
      <c r="AB165" s="38"/>
      <c r="AC165" s="7"/>
    </row>
    <row r="166" s="1" customFormat="1" spans="1:29">
      <c r="A166" s="20">
        <v>156</v>
      </c>
      <c r="B166" s="21" t="s">
        <v>192</v>
      </c>
      <c r="C166" s="22">
        <v>0</v>
      </c>
      <c r="D166" s="22">
        <v>0</v>
      </c>
      <c r="E166" s="22">
        <v>0</v>
      </c>
      <c r="F166" s="22">
        <v>0</v>
      </c>
      <c r="G166" s="22">
        <v>300</v>
      </c>
      <c r="H166" s="22">
        <v>0</v>
      </c>
      <c r="I166" s="22">
        <v>0</v>
      </c>
      <c r="J166" s="22">
        <f t="shared" si="47"/>
        <v>360</v>
      </c>
      <c r="K166" s="29"/>
      <c r="L166" s="20"/>
      <c r="M166" s="20">
        <v>1</v>
      </c>
      <c r="N166" s="22">
        <v>0</v>
      </c>
      <c r="O166" s="22">
        <v>0</v>
      </c>
      <c r="P166" s="31">
        <v>0</v>
      </c>
      <c r="Q166" s="22">
        <v>0</v>
      </c>
      <c r="R166" s="20">
        <v>6</v>
      </c>
      <c r="S166" s="22">
        <v>9</v>
      </c>
      <c r="T166" s="22">
        <f t="shared" si="43"/>
        <v>15</v>
      </c>
      <c r="U166" s="22">
        <f t="shared" si="44"/>
        <v>9</v>
      </c>
      <c r="V166" s="21" t="s">
        <v>62</v>
      </c>
      <c r="X166" s="5"/>
      <c r="Y166" s="5"/>
      <c r="Z166" s="5"/>
      <c r="AA166" s="41"/>
      <c r="AB166" s="38"/>
      <c r="AC166" s="7"/>
    </row>
    <row r="167" s="1" customFormat="1" ht="24" spans="1:29">
      <c r="A167" s="20">
        <v>157</v>
      </c>
      <c r="B167" s="23" t="s">
        <v>193</v>
      </c>
      <c r="C167" s="22">
        <v>595.71</v>
      </c>
      <c r="D167" s="22">
        <v>200.4</v>
      </c>
      <c r="E167" s="22">
        <v>659.298</v>
      </c>
      <c r="F167" s="22">
        <v>232.754</v>
      </c>
      <c r="G167" s="22">
        <v>651</v>
      </c>
      <c r="H167" s="22">
        <f>C167*1.2</f>
        <v>714.852</v>
      </c>
      <c r="I167" s="22">
        <f>E167*1.2</f>
        <v>791.1576</v>
      </c>
      <c r="J167" s="22">
        <f t="shared" si="47"/>
        <v>781.2</v>
      </c>
      <c r="K167" s="29">
        <f>(I167-H167)/H167</f>
        <v>0.106743213979957</v>
      </c>
      <c r="L167" s="20">
        <v>1.75</v>
      </c>
      <c r="M167" s="20">
        <v>1</v>
      </c>
      <c r="N167" s="22">
        <v>897</v>
      </c>
      <c r="O167" s="22">
        <v>115</v>
      </c>
      <c r="P167" s="30">
        <v>93</v>
      </c>
      <c r="Q167" s="22">
        <f>O167-P167</f>
        <v>22</v>
      </c>
      <c r="R167" s="20">
        <v>53</v>
      </c>
      <c r="S167" s="22"/>
      <c r="T167" s="22">
        <f t="shared" si="43"/>
        <v>53</v>
      </c>
      <c r="U167" s="22">
        <f t="shared" si="44"/>
        <v>22</v>
      </c>
      <c r="V167" s="20"/>
      <c r="X167" s="5"/>
      <c r="Y167" s="5"/>
      <c r="Z167" s="5"/>
      <c r="AA167" s="41"/>
      <c r="AB167" s="38"/>
      <c r="AC167" s="7"/>
    </row>
    <row r="168" s="1" customFormat="1" spans="1:29">
      <c r="A168" s="20">
        <v>158</v>
      </c>
      <c r="B168" s="23" t="s">
        <v>194</v>
      </c>
      <c r="C168" s="22">
        <v>681.94</v>
      </c>
      <c r="D168" s="22">
        <v>301.59</v>
      </c>
      <c r="E168" s="22">
        <v>1635.57</v>
      </c>
      <c r="F168" s="22">
        <v>306.61</v>
      </c>
      <c r="G168" s="22">
        <v>1800</v>
      </c>
      <c r="H168" s="22">
        <f>C168*1.2</f>
        <v>818.328</v>
      </c>
      <c r="I168" s="22">
        <f>E168*1.2</f>
        <v>1962.684</v>
      </c>
      <c r="J168" s="22">
        <f t="shared" si="47"/>
        <v>2160</v>
      </c>
      <c r="K168" s="29">
        <f>(I168-H168)/H168</f>
        <v>1.39840748452943</v>
      </c>
      <c r="L168" s="20">
        <v>2</v>
      </c>
      <c r="M168" s="20">
        <v>1</v>
      </c>
      <c r="N168" s="22">
        <v>3115</v>
      </c>
      <c r="O168" s="22">
        <v>398</v>
      </c>
      <c r="P168" s="30">
        <v>176</v>
      </c>
      <c r="Q168" s="22">
        <f>O168-P168</f>
        <v>222</v>
      </c>
      <c r="R168" s="20">
        <v>63</v>
      </c>
      <c r="S168" s="22"/>
      <c r="T168" s="22">
        <f t="shared" si="43"/>
        <v>63</v>
      </c>
      <c r="U168" s="22">
        <f t="shared" si="44"/>
        <v>222</v>
      </c>
      <c r="V168" s="20"/>
      <c r="X168" s="5"/>
      <c r="Y168" s="5"/>
      <c r="Z168" s="5"/>
      <c r="AA168" s="41"/>
      <c r="AB168" s="38"/>
      <c r="AC168" s="7"/>
    </row>
    <row r="169" s="1" customFormat="1" spans="1:29">
      <c r="A169" s="20">
        <v>159</v>
      </c>
      <c r="B169" s="28" t="s">
        <v>195</v>
      </c>
      <c r="C169" s="22">
        <v>0</v>
      </c>
      <c r="D169" s="22">
        <v>0</v>
      </c>
      <c r="E169" s="22">
        <v>0</v>
      </c>
      <c r="F169" s="22">
        <v>0</v>
      </c>
      <c r="G169" s="22">
        <v>50</v>
      </c>
      <c r="H169" s="22">
        <f>C169*1.2</f>
        <v>0</v>
      </c>
      <c r="I169" s="22">
        <f>E169*1.2</f>
        <v>0</v>
      </c>
      <c r="J169" s="22">
        <f t="shared" si="47"/>
        <v>60</v>
      </c>
      <c r="K169" s="29"/>
      <c r="L169" s="20"/>
      <c r="M169" s="20">
        <v>1</v>
      </c>
      <c r="N169" s="22">
        <v>0</v>
      </c>
      <c r="O169" s="22">
        <v>0</v>
      </c>
      <c r="P169" s="32">
        <v>44</v>
      </c>
      <c r="Q169" s="22">
        <f>O169-P169</f>
        <v>-44</v>
      </c>
      <c r="R169" s="20">
        <v>0</v>
      </c>
      <c r="S169" s="22"/>
      <c r="T169" s="22">
        <f t="shared" si="43"/>
        <v>0</v>
      </c>
      <c r="U169" s="22">
        <f t="shared" si="44"/>
        <v>-44</v>
      </c>
      <c r="V169" s="20"/>
      <c r="X169" s="5"/>
      <c r="Y169" s="5"/>
      <c r="Z169" s="5"/>
      <c r="AA169" s="41"/>
      <c r="AB169" s="38"/>
      <c r="AC169" s="7"/>
    </row>
    <row r="170" s="1" customFormat="1" spans="1:29">
      <c r="A170" s="20">
        <v>160</v>
      </c>
      <c r="B170" s="27" t="s">
        <v>196</v>
      </c>
      <c r="C170" s="22">
        <v>0</v>
      </c>
      <c r="D170" s="22">
        <v>0</v>
      </c>
      <c r="E170" s="22">
        <v>0</v>
      </c>
      <c r="F170" s="22">
        <v>0</v>
      </c>
      <c r="G170" s="22"/>
      <c r="H170" s="22">
        <f>C170*1.2</f>
        <v>0</v>
      </c>
      <c r="I170" s="22">
        <f>E170*1.2</f>
        <v>0</v>
      </c>
      <c r="J170" s="22">
        <f t="shared" si="47"/>
        <v>0</v>
      </c>
      <c r="K170" s="29"/>
      <c r="L170" s="20"/>
      <c r="M170" s="20"/>
      <c r="N170" s="22">
        <v>0</v>
      </c>
      <c r="O170" s="22">
        <v>0</v>
      </c>
      <c r="P170" s="32">
        <v>8</v>
      </c>
      <c r="Q170" s="22">
        <f>O170-P170</f>
        <v>-8</v>
      </c>
      <c r="R170" s="20">
        <v>0</v>
      </c>
      <c r="S170" s="22"/>
      <c r="T170" s="22">
        <f t="shared" si="43"/>
        <v>0</v>
      </c>
      <c r="U170" s="22">
        <f t="shared" si="44"/>
        <v>-8</v>
      </c>
      <c r="V170" s="20"/>
      <c r="X170" s="5"/>
      <c r="Y170" s="5"/>
      <c r="Z170" s="5"/>
      <c r="AA170" s="41"/>
      <c r="AB170" s="38"/>
      <c r="AC170" s="7"/>
    </row>
    <row r="171" s="2" customFormat="1" spans="1:29">
      <c r="A171" s="17"/>
      <c r="B171" s="46" t="s">
        <v>197</v>
      </c>
      <c r="C171" s="18">
        <f>SUM(C172:C193)</f>
        <v>855.87</v>
      </c>
      <c r="D171" s="18">
        <f t="shared" ref="D171:U171" si="49">SUM(D172:D193)</f>
        <v>251.37</v>
      </c>
      <c r="E171" s="18">
        <f t="shared" si="49"/>
        <v>950.61</v>
      </c>
      <c r="F171" s="18">
        <f t="shared" si="49"/>
        <v>434.95</v>
      </c>
      <c r="G171" s="18">
        <f t="shared" si="49"/>
        <v>6334</v>
      </c>
      <c r="H171" s="18">
        <f t="shared" si="49"/>
        <v>1027.044</v>
      </c>
      <c r="I171" s="18">
        <f t="shared" si="49"/>
        <v>1140.732</v>
      </c>
      <c r="J171" s="18">
        <f t="shared" si="49"/>
        <v>7600.8</v>
      </c>
      <c r="K171" s="18"/>
      <c r="L171" s="18"/>
      <c r="M171" s="18"/>
      <c r="N171" s="18">
        <v>1179</v>
      </c>
      <c r="O171" s="18">
        <f t="shared" si="49"/>
        <v>152</v>
      </c>
      <c r="P171" s="18">
        <f t="shared" si="49"/>
        <v>899</v>
      </c>
      <c r="Q171" s="18">
        <f t="shared" si="49"/>
        <v>-747</v>
      </c>
      <c r="R171" s="18">
        <f t="shared" si="49"/>
        <v>399</v>
      </c>
      <c r="S171" s="18">
        <f t="shared" si="49"/>
        <v>11</v>
      </c>
      <c r="T171" s="18">
        <f t="shared" si="49"/>
        <v>410</v>
      </c>
      <c r="U171" s="18">
        <f t="shared" si="49"/>
        <v>-736</v>
      </c>
      <c r="V171" s="18"/>
      <c r="W171" s="37"/>
      <c r="X171" s="36"/>
      <c r="Y171" s="36"/>
      <c r="Z171" s="36"/>
      <c r="AA171" s="36"/>
      <c r="AB171" s="39"/>
      <c r="AC171" s="40"/>
    </row>
    <row r="172" s="1" customFormat="1" spans="1:29">
      <c r="A172" s="20">
        <v>161</v>
      </c>
      <c r="B172" s="27" t="s">
        <v>198</v>
      </c>
      <c r="C172" s="22">
        <v>0</v>
      </c>
      <c r="D172" s="22">
        <v>0</v>
      </c>
      <c r="E172" s="22">
        <v>306.36</v>
      </c>
      <c r="F172" s="22">
        <v>153.84</v>
      </c>
      <c r="G172" s="22">
        <v>650</v>
      </c>
      <c r="H172" s="22">
        <f>C172*1.2</f>
        <v>0</v>
      </c>
      <c r="I172" s="22">
        <f>E172*1.2</f>
        <v>367.632</v>
      </c>
      <c r="J172" s="22">
        <f>G172*1.2</f>
        <v>780</v>
      </c>
      <c r="K172" s="33" t="s">
        <v>62</v>
      </c>
      <c r="L172" s="20">
        <v>1</v>
      </c>
      <c r="M172" s="20">
        <v>1</v>
      </c>
      <c r="N172" s="22">
        <v>598</v>
      </c>
      <c r="O172" s="22">
        <v>77</v>
      </c>
      <c r="P172" s="45">
        <v>80</v>
      </c>
      <c r="Q172" s="22">
        <f>O172-P172</f>
        <v>-3</v>
      </c>
      <c r="R172" s="20">
        <v>66</v>
      </c>
      <c r="S172" s="22">
        <v>3</v>
      </c>
      <c r="T172" s="22">
        <f t="shared" ref="T172:T201" si="50">R172+S172</f>
        <v>69</v>
      </c>
      <c r="U172" s="22">
        <f>Q172+S172</f>
        <v>0</v>
      </c>
      <c r="V172" s="20"/>
      <c r="X172" s="5"/>
      <c r="Y172" s="5"/>
      <c r="Z172" s="5"/>
      <c r="AA172" s="41"/>
      <c r="AB172" s="38"/>
      <c r="AC172" s="7"/>
    </row>
    <row r="173" s="1" customFormat="1" spans="1:29">
      <c r="A173" s="20">
        <v>162</v>
      </c>
      <c r="B173" s="27" t="s">
        <v>199</v>
      </c>
      <c r="C173" s="22">
        <v>0</v>
      </c>
      <c r="D173" s="22">
        <v>0</v>
      </c>
      <c r="E173" s="22">
        <v>0</v>
      </c>
      <c r="F173" s="22">
        <v>0</v>
      </c>
      <c r="G173" s="22">
        <v>460</v>
      </c>
      <c r="H173" s="22">
        <v>0</v>
      </c>
      <c r="I173" s="22">
        <v>0</v>
      </c>
      <c r="J173" s="22">
        <f>G173*1.2</f>
        <v>552</v>
      </c>
      <c r="K173" s="33"/>
      <c r="L173" s="20"/>
      <c r="M173" s="20"/>
      <c r="N173" s="22">
        <v>0</v>
      </c>
      <c r="O173" s="22">
        <v>0</v>
      </c>
      <c r="P173" s="45"/>
      <c r="Q173" s="22"/>
      <c r="R173" s="20">
        <v>44</v>
      </c>
      <c r="S173" s="22"/>
      <c r="T173" s="22">
        <f t="shared" si="50"/>
        <v>44</v>
      </c>
      <c r="U173" s="22">
        <f t="shared" ref="U173:U193" si="51">Q173+S173</f>
        <v>0</v>
      </c>
      <c r="V173" s="21" t="s">
        <v>62</v>
      </c>
      <c r="X173" s="5"/>
      <c r="Y173" s="5"/>
      <c r="Z173" s="5"/>
      <c r="AA173" s="41"/>
      <c r="AB173" s="38"/>
      <c r="AC173" s="7"/>
    </row>
    <row r="174" s="1" customFormat="1" ht="24" spans="1:29">
      <c r="A174" s="20">
        <v>163</v>
      </c>
      <c r="B174" s="27" t="s">
        <v>200</v>
      </c>
      <c r="C174" s="22">
        <v>105.49</v>
      </c>
      <c r="D174" s="22">
        <v>0</v>
      </c>
      <c r="E174" s="22">
        <v>97.1</v>
      </c>
      <c r="F174" s="22">
        <v>96.41</v>
      </c>
      <c r="G174" s="22">
        <v>600</v>
      </c>
      <c r="H174" s="22">
        <f>C174*1.2</f>
        <v>126.588</v>
      </c>
      <c r="I174" s="22">
        <f>E174*1.2</f>
        <v>116.52</v>
      </c>
      <c r="J174" s="22">
        <f>G174*1.2</f>
        <v>720</v>
      </c>
      <c r="K174" s="29">
        <f t="shared" ref="K174:K181" si="52">(I174-H174)/H174</f>
        <v>-0.0795336050810503</v>
      </c>
      <c r="L174" s="20">
        <v>1.5</v>
      </c>
      <c r="M174" s="20">
        <v>1</v>
      </c>
      <c r="N174" s="22">
        <v>256</v>
      </c>
      <c r="O174" s="22">
        <v>33</v>
      </c>
      <c r="P174" s="44">
        <v>70</v>
      </c>
      <c r="Q174" s="22">
        <f>O174-P174</f>
        <v>-37</v>
      </c>
      <c r="R174" s="20">
        <v>33</v>
      </c>
      <c r="S174" s="22"/>
      <c r="T174" s="22">
        <f t="shared" si="50"/>
        <v>33</v>
      </c>
      <c r="U174" s="22">
        <f t="shared" si="51"/>
        <v>-37</v>
      </c>
      <c r="V174" s="20"/>
      <c r="X174" s="5"/>
      <c r="Y174" s="5"/>
      <c r="Z174" s="5"/>
      <c r="AA174" s="41"/>
      <c r="AB174" s="38"/>
      <c r="AC174" s="7"/>
    </row>
    <row r="175" s="1" customFormat="1" spans="1:29">
      <c r="A175" s="20">
        <v>164</v>
      </c>
      <c r="B175" s="27" t="s">
        <v>201</v>
      </c>
      <c r="C175" s="22">
        <v>0</v>
      </c>
      <c r="D175" s="22">
        <v>0</v>
      </c>
      <c r="E175" s="22">
        <v>0</v>
      </c>
      <c r="F175" s="22">
        <v>0</v>
      </c>
      <c r="G175" s="22">
        <v>276</v>
      </c>
      <c r="H175" s="22">
        <v>0</v>
      </c>
      <c r="I175" s="22">
        <v>0</v>
      </c>
      <c r="J175" s="22">
        <f>G175*1.2</f>
        <v>331.2</v>
      </c>
      <c r="K175" s="29"/>
      <c r="L175" s="20"/>
      <c r="M175" s="20"/>
      <c r="N175" s="22">
        <v>0</v>
      </c>
      <c r="O175" s="22">
        <v>0</v>
      </c>
      <c r="P175" s="22">
        <v>0</v>
      </c>
      <c r="Q175" s="22">
        <v>0</v>
      </c>
      <c r="R175" s="20">
        <v>7</v>
      </c>
      <c r="S175" s="22">
        <v>8</v>
      </c>
      <c r="T175" s="22">
        <f t="shared" si="50"/>
        <v>15</v>
      </c>
      <c r="U175" s="22">
        <f t="shared" si="51"/>
        <v>8</v>
      </c>
      <c r="V175" s="21" t="s">
        <v>62</v>
      </c>
      <c r="X175" s="5"/>
      <c r="Y175" s="5"/>
      <c r="Z175" s="5"/>
      <c r="AA175" s="41"/>
      <c r="AB175" s="38"/>
      <c r="AC175" s="7"/>
    </row>
    <row r="176" s="1" customFormat="1" spans="1:29">
      <c r="A176" s="20">
        <v>165</v>
      </c>
      <c r="B176" s="27" t="s">
        <v>202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9"/>
      <c r="L176" s="20"/>
      <c r="M176" s="20"/>
      <c r="N176" s="22">
        <v>0</v>
      </c>
      <c r="O176" s="22">
        <v>0</v>
      </c>
      <c r="P176" s="22">
        <v>0</v>
      </c>
      <c r="Q176" s="22">
        <v>0</v>
      </c>
      <c r="R176" s="20">
        <v>2</v>
      </c>
      <c r="S176" s="22"/>
      <c r="T176" s="22">
        <f t="shared" si="50"/>
        <v>2</v>
      </c>
      <c r="U176" s="22">
        <f t="shared" si="51"/>
        <v>0</v>
      </c>
      <c r="V176" s="21" t="s">
        <v>77</v>
      </c>
      <c r="X176" s="5"/>
      <c r="Y176" s="5"/>
      <c r="Z176" s="5"/>
      <c r="AA176" s="41"/>
      <c r="AB176" s="38"/>
      <c r="AC176" s="7"/>
    </row>
    <row r="177" s="1" customFormat="1" spans="1:29">
      <c r="A177" s="20">
        <v>166</v>
      </c>
      <c r="B177" s="27" t="s">
        <v>203</v>
      </c>
      <c r="C177" s="22">
        <v>0</v>
      </c>
      <c r="D177" s="22">
        <v>0</v>
      </c>
      <c r="E177" s="22">
        <v>0</v>
      </c>
      <c r="F177" s="22">
        <v>0</v>
      </c>
      <c r="G177" s="22">
        <v>100</v>
      </c>
      <c r="H177" s="22">
        <f t="shared" ref="H177:H182" si="53">C177*1.2</f>
        <v>0</v>
      </c>
      <c r="I177" s="22">
        <f>E177*1.2</f>
        <v>0</v>
      </c>
      <c r="J177" s="22">
        <f>G177*1.2</f>
        <v>120</v>
      </c>
      <c r="K177" s="29"/>
      <c r="L177" s="20"/>
      <c r="M177" s="20">
        <v>1</v>
      </c>
      <c r="N177" s="22">
        <v>0</v>
      </c>
      <c r="O177" s="22">
        <v>0</v>
      </c>
      <c r="P177" s="44">
        <v>31</v>
      </c>
      <c r="Q177" s="22">
        <f>O177-P177</f>
        <v>-31</v>
      </c>
      <c r="R177" s="20">
        <v>3</v>
      </c>
      <c r="S177" s="22"/>
      <c r="T177" s="22">
        <f t="shared" si="50"/>
        <v>3</v>
      </c>
      <c r="U177" s="22">
        <f t="shared" si="51"/>
        <v>-31</v>
      </c>
      <c r="V177" s="20"/>
      <c r="X177" s="5"/>
      <c r="Y177" s="5"/>
      <c r="Z177" s="5"/>
      <c r="AA177" s="41"/>
      <c r="AB177" s="38"/>
      <c r="AC177" s="7"/>
    </row>
    <row r="178" s="1" customFormat="1" spans="1:29">
      <c r="A178" s="20">
        <v>167</v>
      </c>
      <c r="B178" s="27" t="s">
        <v>204</v>
      </c>
      <c r="C178" s="22">
        <v>73</v>
      </c>
      <c r="D178" s="22">
        <v>15.01</v>
      </c>
      <c r="E178" s="22">
        <v>116.8</v>
      </c>
      <c r="F178" s="22">
        <v>20.49</v>
      </c>
      <c r="G178" s="22">
        <v>600</v>
      </c>
      <c r="H178" s="22">
        <f t="shared" si="53"/>
        <v>87.6</v>
      </c>
      <c r="I178" s="22">
        <f>E178*1.2</f>
        <v>140.16</v>
      </c>
      <c r="J178" s="22">
        <f>G178*1.2</f>
        <v>720</v>
      </c>
      <c r="K178" s="29">
        <f t="shared" si="52"/>
        <v>0.6</v>
      </c>
      <c r="L178" s="20">
        <v>2</v>
      </c>
      <c r="M178" s="20">
        <v>1</v>
      </c>
      <c r="N178" s="22">
        <v>201</v>
      </c>
      <c r="O178" s="22">
        <v>26</v>
      </c>
      <c r="P178" s="44">
        <v>70</v>
      </c>
      <c r="Q178" s="22">
        <f>O178-P178</f>
        <v>-44</v>
      </c>
      <c r="R178" s="20">
        <v>25</v>
      </c>
      <c r="S178" s="22"/>
      <c r="T178" s="22">
        <f t="shared" si="50"/>
        <v>25</v>
      </c>
      <c r="U178" s="22">
        <f t="shared" si="51"/>
        <v>-44</v>
      </c>
      <c r="V178" s="20"/>
      <c r="X178" s="5"/>
      <c r="Y178" s="5"/>
      <c r="Z178" s="5"/>
      <c r="AA178" s="41"/>
      <c r="AB178" s="38"/>
      <c r="AC178" s="7"/>
    </row>
    <row r="179" s="1" customFormat="1" spans="1:29">
      <c r="A179" s="20">
        <v>168</v>
      </c>
      <c r="B179" s="27" t="s">
        <v>205</v>
      </c>
      <c r="C179" s="22">
        <v>132</v>
      </c>
      <c r="D179" s="22">
        <v>10.57</v>
      </c>
      <c r="E179" s="22">
        <v>58.54</v>
      </c>
      <c r="F179" s="22">
        <v>15.57</v>
      </c>
      <c r="G179" s="22">
        <v>1050</v>
      </c>
      <c r="H179" s="22">
        <f t="shared" si="53"/>
        <v>158.4</v>
      </c>
      <c r="I179" s="22">
        <f>E179*1.2</f>
        <v>70.248</v>
      </c>
      <c r="J179" s="22">
        <f>G179*1.2</f>
        <v>1260</v>
      </c>
      <c r="K179" s="29">
        <f t="shared" si="52"/>
        <v>-0.556515151515152</v>
      </c>
      <c r="L179" s="20">
        <v>2</v>
      </c>
      <c r="M179" s="20">
        <v>1</v>
      </c>
      <c r="N179" s="22">
        <v>0</v>
      </c>
      <c r="O179" s="22">
        <v>0</v>
      </c>
      <c r="P179" s="44">
        <v>80</v>
      </c>
      <c r="Q179" s="22">
        <f>O179-P179</f>
        <v>-80</v>
      </c>
      <c r="R179" s="20">
        <v>20</v>
      </c>
      <c r="S179" s="22"/>
      <c r="T179" s="22">
        <f t="shared" si="50"/>
        <v>20</v>
      </c>
      <c r="U179" s="22">
        <f t="shared" si="51"/>
        <v>-80</v>
      </c>
      <c r="V179" s="20"/>
      <c r="X179" s="5"/>
      <c r="Y179" s="5"/>
      <c r="Z179" s="5"/>
      <c r="AA179" s="41"/>
      <c r="AB179" s="38"/>
      <c r="AC179" s="7"/>
    </row>
    <row r="180" s="1" customFormat="1" spans="1:29">
      <c r="A180" s="20">
        <v>169</v>
      </c>
      <c r="B180" s="27" t="s">
        <v>206</v>
      </c>
      <c r="C180" s="22">
        <v>90.81</v>
      </c>
      <c r="D180" s="22">
        <v>22.15</v>
      </c>
      <c r="E180" s="22">
        <v>43</v>
      </c>
      <c r="F180" s="22">
        <v>16.97</v>
      </c>
      <c r="G180" s="22">
        <v>300</v>
      </c>
      <c r="H180" s="22">
        <f t="shared" si="53"/>
        <v>108.972</v>
      </c>
      <c r="I180" s="22">
        <f>E180*1.2</f>
        <v>51.6</v>
      </c>
      <c r="J180" s="22">
        <f>G180*1.2</f>
        <v>360</v>
      </c>
      <c r="K180" s="29">
        <f t="shared" si="52"/>
        <v>-0.526483867415483</v>
      </c>
      <c r="L180" s="20">
        <v>2</v>
      </c>
      <c r="M180" s="20">
        <v>1</v>
      </c>
      <c r="N180" s="22">
        <v>0</v>
      </c>
      <c r="O180" s="22">
        <v>0</v>
      </c>
      <c r="P180" s="44">
        <v>70</v>
      </c>
      <c r="Q180" s="22">
        <f>O180-P180</f>
        <v>-70</v>
      </c>
      <c r="R180" s="20">
        <v>20</v>
      </c>
      <c r="S180" s="22"/>
      <c r="T180" s="22">
        <f t="shared" si="50"/>
        <v>20</v>
      </c>
      <c r="U180" s="22">
        <f t="shared" si="51"/>
        <v>-70</v>
      </c>
      <c r="V180" s="20"/>
      <c r="X180" s="5"/>
      <c r="Y180" s="5"/>
      <c r="Z180" s="5"/>
      <c r="AA180" s="41"/>
      <c r="AB180" s="38"/>
      <c r="AC180" s="7"/>
    </row>
    <row r="181" s="1" customFormat="1" spans="1:29">
      <c r="A181" s="20">
        <v>170</v>
      </c>
      <c r="B181" s="27" t="s">
        <v>207</v>
      </c>
      <c r="C181" s="22">
        <v>438.57</v>
      </c>
      <c r="D181" s="22">
        <v>195.64</v>
      </c>
      <c r="E181" s="22">
        <v>293.47</v>
      </c>
      <c r="F181" s="22">
        <v>96.33</v>
      </c>
      <c r="G181" s="22">
        <v>700</v>
      </c>
      <c r="H181" s="22">
        <f t="shared" si="53"/>
        <v>526.284</v>
      </c>
      <c r="I181" s="22">
        <f>E181*1.2</f>
        <v>352.164</v>
      </c>
      <c r="J181" s="22">
        <f>G181*1.2</f>
        <v>840</v>
      </c>
      <c r="K181" s="29">
        <f t="shared" si="52"/>
        <v>-0.330847983218186</v>
      </c>
      <c r="L181" s="20">
        <v>2</v>
      </c>
      <c r="M181" s="20">
        <v>1</v>
      </c>
      <c r="N181" s="22">
        <v>29</v>
      </c>
      <c r="O181" s="22">
        <v>4</v>
      </c>
      <c r="P181" s="44">
        <v>84</v>
      </c>
      <c r="Q181" s="22">
        <f>O181-P181</f>
        <v>-80</v>
      </c>
      <c r="R181" s="20">
        <v>50</v>
      </c>
      <c r="S181" s="22"/>
      <c r="T181" s="22">
        <f t="shared" si="50"/>
        <v>50</v>
      </c>
      <c r="U181" s="22">
        <f t="shared" si="51"/>
        <v>-80</v>
      </c>
      <c r="V181" s="20"/>
      <c r="X181" s="5"/>
      <c r="Y181" s="5"/>
      <c r="Z181" s="5"/>
      <c r="AA181" s="41"/>
      <c r="AB181" s="38"/>
      <c r="AC181" s="7"/>
    </row>
    <row r="182" s="1" customFormat="1" spans="1:29">
      <c r="A182" s="20">
        <v>171</v>
      </c>
      <c r="B182" s="27" t="s">
        <v>208</v>
      </c>
      <c r="C182" s="22">
        <v>16</v>
      </c>
      <c r="D182" s="22">
        <v>8</v>
      </c>
      <c r="E182" s="22">
        <v>0</v>
      </c>
      <c r="F182" s="22">
        <v>0</v>
      </c>
      <c r="G182" s="22">
        <v>0</v>
      </c>
      <c r="H182" s="22">
        <f t="shared" si="53"/>
        <v>19.2</v>
      </c>
      <c r="I182" s="22">
        <v>0</v>
      </c>
      <c r="J182" s="22">
        <v>0</v>
      </c>
      <c r="K182" s="29"/>
      <c r="L182" s="20"/>
      <c r="M182" s="20"/>
      <c r="N182" s="22">
        <v>0</v>
      </c>
      <c r="O182" s="22">
        <v>0</v>
      </c>
      <c r="P182" s="44">
        <v>0</v>
      </c>
      <c r="Q182" s="22">
        <v>0</v>
      </c>
      <c r="R182" s="20">
        <v>0</v>
      </c>
      <c r="S182" s="22"/>
      <c r="T182" s="22">
        <v>0</v>
      </c>
      <c r="U182" s="22">
        <f t="shared" si="51"/>
        <v>0</v>
      </c>
      <c r="V182" s="20" t="s">
        <v>209</v>
      </c>
      <c r="X182" s="5"/>
      <c r="Y182" s="5"/>
      <c r="Z182" s="5"/>
      <c r="AA182" s="41"/>
      <c r="AB182" s="38"/>
      <c r="AC182" s="7"/>
    </row>
    <row r="183" s="1" customFormat="1" spans="1:29">
      <c r="A183" s="20">
        <v>172</v>
      </c>
      <c r="B183" s="27" t="s">
        <v>210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f t="shared" ref="H183:H202" si="54">C183*1.2</f>
        <v>0</v>
      </c>
      <c r="I183" s="22">
        <f t="shared" ref="I183:I202" si="55">E183*1.2</f>
        <v>0</v>
      </c>
      <c r="J183" s="22">
        <f t="shared" ref="J183:J202" si="56">G183*1.2</f>
        <v>0</v>
      </c>
      <c r="K183" s="29"/>
      <c r="L183" s="20"/>
      <c r="M183" s="20"/>
      <c r="N183" s="22">
        <v>0</v>
      </c>
      <c r="O183" s="22">
        <v>0</v>
      </c>
      <c r="P183" s="32">
        <v>102</v>
      </c>
      <c r="Q183" s="22">
        <f t="shared" ref="Q183:Q202" si="57">O183-P183</f>
        <v>-102</v>
      </c>
      <c r="R183" s="22">
        <v>0</v>
      </c>
      <c r="S183" s="22"/>
      <c r="T183" s="22">
        <f t="shared" ref="T183:T202" si="58">R183+S183</f>
        <v>0</v>
      </c>
      <c r="U183" s="22">
        <f t="shared" si="51"/>
        <v>-102</v>
      </c>
      <c r="V183" s="20"/>
      <c r="X183" s="5"/>
      <c r="Y183" s="5"/>
      <c r="Z183" s="5"/>
      <c r="AA183" s="41"/>
      <c r="AB183" s="38"/>
      <c r="AC183" s="7"/>
    </row>
    <row r="184" s="1" customFormat="1" spans="1:29">
      <c r="A184" s="20">
        <v>173</v>
      </c>
      <c r="B184" s="27" t="s">
        <v>211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f t="shared" si="54"/>
        <v>0</v>
      </c>
      <c r="I184" s="22">
        <f t="shared" si="55"/>
        <v>0</v>
      </c>
      <c r="J184" s="22">
        <f t="shared" si="56"/>
        <v>0</v>
      </c>
      <c r="K184" s="29"/>
      <c r="L184" s="20"/>
      <c r="M184" s="20"/>
      <c r="N184" s="22">
        <v>0</v>
      </c>
      <c r="O184" s="22">
        <v>0</v>
      </c>
      <c r="P184" s="32">
        <v>32</v>
      </c>
      <c r="Q184" s="22">
        <f t="shared" si="57"/>
        <v>-32</v>
      </c>
      <c r="R184" s="20">
        <v>6</v>
      </c>
      <c r="S184" s="22"/>
      <c r="T184" s="22">
        <f t="shared" si="58"/>
        <v>6</v>
      </c>
      <c r="U184" s="22">
        <f t="shared" si="51"/>
        <v>-32</v>
      </c>
      <c r="V184" s="20"/>
      <c r="X184" s="5"/>
      <c r="Y184" s="5"/>
      <c r="Z184" s="5"/>
      <c r="AA184" s="41"/>
      <c r="AB184" s="38"/>
      <c r="AC184" s="7"/>
    </row>
    <row r="185" s="1" customFormat="1" spans="1:29">
      <c r="A185" s="20">
        <v>174</v>
      </c>
      <c r="B185" s="27" t="s">
        <v>212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f t="shared" si="54"/>
        <v>0</v>
      </c>
      <c r="I185" s="22">
        <f t="shared" si="55"/>
        <v>0</v>
      </c>
      <c r="J185" s="22">
        <f t="shared" si="56"/>
        <v>0</v>
      </c>
      <c r="K185" s="29"/>
      <c r="L185" s="20"/>
      <c r="M185" s="20"/>
      <c r="N185" s="22">
        <v>0</v>
      </c>
      <c r="O185" s="22">
        <v>0</v>
      </c>
      <c r="P185" s="32">
        <v>30</v>
      </c>
      <c r="Q185" s="22">
        <f t="shared" si="57"/>
        <v>-30</v>
      </c>
      <c r="R185" s="22">
        <v>0</v>
      </c>
      <c r="S185" s="22"/>
      <c r="T185" s="22">
        <f t="shared" si="58"/>
        <v>0</v>
      </c>
      <c r="U185" s="22">
        <f t="shared" si="51"/>
        <v>-30</v>
      </c>
      <c r="V185" s="20"/>
      <c r="X185" s="5"/>
      <c r="Y185" s="5"/>
      <c r="Z185" s="5"/>
      <c r="AA185" s="41"/>
      <c r="AB185" s="38"/>
      <c r="AC185" s="7"/>
    </row>
    <row r="186" s="1" customFormat="1" spans="1:29">
      <c r="A186" s="20">
        <v>175</v>
      </c>
      <c r="B186" s="27" t="s">
        <v>213</v>
      </c>
      <c r="C186" s="22">
        <v>0</v>
      </c>
      <c r="D186" s="22">
        <v>0</v>
      </c>
      <c r="E186" s="22">
        <v>0</v>
      </c>
      <c r="F186" s="22">
        <v>0</v>
      </c>
      <c r="G186" s="22">
        <v>200</v>
      </c>
      <c r="H186" s="22">
        <f t="shared" si="54"/>
        <v>0</v>
      </c>
      <c r="I186" s="22">
        <f t="shared" si="55"/>
        <v>0</v>
      </c>
      <c r="J186" s="22">
        <f t="shared" si="56"/>
        <v>240</v>
      </c>
      <c r="K186" s="29"/>
      <c r="L186" s="20"/>
      <c r="M186" s="20">
        <v>1</v>
      </c>
      <c r="N186" s="22">
        <v>0</v>
      </c>
      <c r="O186" s="22">
        <v>0</v>
      </c>
      <c r="P186" s="32">
        <v>32</v>
      </c>
      <c r="Q186" s="22">
        <f t="shared" si="57"/>
        <v>-32</v>
      </c>
      <c r="R186" s="20">
        <v>20</v>
      </c>
      <c r="S186" s="22"/>
      <c r="T186" s="22">
        <f t="shared" si="58"/>
        <v>20</v>
      </c>
      <c r="U186" s="22">
        <f t="shared" si="51"/>
        <v>-32</v>
      </c>
      <c r="V186" s="20"/>
      <c r="X186" s="5"/>
      <c r="Y186" s="5"/>
      <c r="Z186" s="5"/>
      <c r="AA186" s="41"/>
      <c r="AB186" s="38"/>
      <c r="AC186" s="7"/>
    </row>
    <row r="187" s="1" customFormat="1" spans="1:29">
      <c r="A187" s="20">
        <v>176</v>
      </c>
      <c r="B187" s="27" t="s">
        <v>214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f t="shared" si="54"/>
        <v>0</v>
      </c>
      <c r="I187" s="22">
        <f t="shared" si="55"/>
        <v>0</v>
      </c>
      <c r="J187" s="22">
        <f t="shared" si="56"/>
        <v>0</v>
      </c>
      <c r="K187" s="29"/>
      <c r="L187" s="20"/>
      <c r="M187" s="20"/>
      <c r="N187" s="22">
        <v>0</v>
      </c>
      <c r="O187" s="22">
        <v>0</v>
      </c>
      <c r="P187" s="32">
        <v>39</v>
      </c>
      <c r="Q187" s="22">
        <f t="shared" si="57"/>
        <v>-39</v>
      </c>
      <c r="R187" s="20">
        <v>13</v>
      </c>
      <c r="S187" s="22"/>
      <c r="T187" s="22">
        <f t="shared" si="58"/>
        <v>13</v>
      </c>
      <c r="U187" s="22">
        <f t="shared" si="51"/>
        <v>-39</v>
      </c>
      <c r="V187" s="20"/>
      <c r="X187" s="5"/>
      <c r="Y187" s="5"/>
      <c r="Z187" s="5"/>
      <c r="AA187" s="41"/>
      <c r="AB187" s="38"/>
      <c r="AC187" s="7"/>
    </row>
    <row r="188" s="1" customFormat="1" spans="1:29">
      <c r="A188" s="20">
        <v>177</v>
      </c>
      <c r="B188" s="27" t="s">
        <v>215</v>
      </c>
      <c r="C188" s="22">
        <v>0</v>
      </c>
      <c r="D188" s="22">
        <v>0</v>
      </c>
      <c r="E188" s="22">
        <v>0</v>
      </c>
      <c r="F188" s="22">
        <v>0</v>
      </c>
      <c r="G188" s="22">
        <v>248</v>
      </c>
      <c r="H188" s="22">
        <f t="shared" si="54"/>
        <v>0</v>
      </c>
      <c r="I188" s="22">
        <f t="shared" si="55"/>
        <v>0</v>
      </c>
      <c r="J188" s="22">
        <f t="shared" si="56"/>
        <v>297.6</v>
      </c>
      <c r="K188" s="29"/>
      <c r="L188" s="20"/>
      <c r="M188" s="20">
        <v>1</v>
      </c>
      <c r="N188" s="22">
        <v>0</v>
      </c>
      <c r="O188" s="22">
        <v>0</v>
      </c>
      <c r="P188" s="32">
        <v>47</v>
      </c>
      <c r="Q188" s="22">
        <f t="shared" si="57"/>
        <v>-47</v>
      </c>
      <c r="R188" s="20">
        <v>13</v>
      </c>
      <c r="S188" s="22"/>
      <c r="T188" s="22">
        <f t="shared" si="58"/>
        <v>13</v>
      </c>
      <c r="U188" s="22">
        <f t="shared" si="51"/>
        <v>-47</v>
      </c>
      <c r="V188" s="20"/>
      <c r="X188" s="5"/>
      <c r="Y188" s="5"/>
      <c r="Z188" s="5"/>
      <c r="AA188" s="41"/>
      <c r="AB188" s="38"/>
      <c r="AC188" s="7"/>
    </row>
    <row r="189" s="1" customFormat="1" spans="1:29">
      <c r="A189" s="20">
        <v>178</v>
      </c>
      <c r="B189" s="27" t="s">
        <v>216</v>
      </c>
      <c r="C189" s="22">
        <v>0</v>
      </c>
      <c r="D189" s="22">
        <v>0</v>
      </c>
      <c r="E189" s="22">
        <v>0</v>
      </c>
      <c r="F189" s="22">
        <v>0</v>
      </c>
      <c r="G189" s="22">
        <v>100</v>
      </c>
      <c r="H189" s="22">
        <f t="shared" si="54"/>
        <v>0</v>
      </c>
      <c r="I189" s="22">
        <f t="shared" si="55"/>
        <v>0</v>
      </c>
      <c r="J189" s="22">
        <f t="shared" si="56"/>
        <v>120</v>
      </c>
      <c r="K189" s="29"/>
      <c r="L189" s="20"/>
      <c r="M189" s="20">
        <v>1</v>
      </c>
      <c r="N189" s="22">
        <v>0</v>
      </c>
      <c r="O189" s="22">
        <v>0</v>
      </c>
      <c r="P189" s="32">
        <v>27</v>
      </c>
      <c r="Q189" s="22">
        <f t="shared" si="57"/>
        <v>-27</v>
      </c>
      <c r="R189" s="20">
        <v>13</v>
      </c>
      <c r="S189" s="22"/>
      <c r="T189" s="22">
        <f t="shared" si="58"/>
        <v>13</v>
      </c>
      <c r="U189" s="22">
        <f t="shared" si="51"/>
        <v>-27</v>
      </c>
      <c r="V189" s="20"/>
      <c r="X189" s="5"/>
      <c r="Y189" s="5"/>
      <c r="Z189" s="5"/>
      <c r="AA189" s="41"/>
      <c r="AB189" s="38"/>
      <c r="AC189" s="7"/>
    </row>
    <row r="190" s="1" customFormat="1" spans="1:29">
      <c r="A190" s="20">
        <v>179</v>
      </c>
      <c r="B190" s="27" t="s">
        <v>217</v>
      </c>
      <c r="C190" s="22">
        <v>0</v>
      </c>
      <c r="D190" s="22">
        <v>0</v>
      </c>
      <c r="E190" s="22">
        <v>35.34</v>
      </c>
      <c r="F190" s="22">
        <v>35.34</v>
      </c>
      <c r="G190" s="22">
        <v>450</v>
      </c>
      <c r="H190" s="22">
        <f t="shared" si="54"/>
        <v>0</v>
      </c>
      <c r="I190" s="22">
        <f t="shared" si="55"/>
        <v>42.408</v>
      </c>
      <c r="J190" s="22">
        <f t="shared" si="56"/>
        <v>540</v>
      </c>
      <c r="K190" s="33" t="s">
        <v>62</v>
      </c>
      <c r="L190" s="20">
        <v>1</v>
      </c>
      <c r="M190" s="20">
        <v>1</v>
      </c>
      <c r="N190" s="22">
        <v>95</v>
      </c>
      <c r="O190" s="22">
        <v>12</v>
      </c>
      <c r="P190" s="45">
        <v>42</v>
      </c>
      <c r="Q190" s="22">
        <f t="shared" si="57"/>
        <v>-30</v>
      </c>
      <c r="R190" s="20">
        <v>19</v>
      </c>
      <c r="S190" s="22"/>
      <c r="T190" s="22">
        <f t="shared" si="58"/>
        <v>19</v>
      </c>
      <c r="U190" s="22">
        <f t="shared" si="51"/>
        <v>-30</v>
      </c>
      <c r="V190" s="20"/>
      <c r="X190" s="5"/>
      <c r="Y190" s="5"/>
      <c r="Z190" s="5"/>
      <c r="AA190" s="41"/>
      <c r="AB190" s="38"/>
      <c r="AC190" s="7"/>
    </row>
    <row r="191" s="1" customFormat="1" spans="1:29">
      <c r="A191" s="20">
        <v>180</v>
      </c>
      <c r="B191" s="27" t="s">
        <v>218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f t="shared" si="54"/>
        <v>0</v>
      </c>
      <c r="I191" s="22">
        <f t="shared" si="55"/>
        <v>0</v>
      </c>
      <c r="J191" s="22">
        <f t="shared" si="56"/>
        <v>0</v>
      </c>
      <c r="K191" s="29"/>
      <c r="L191" s="20"/>
      <c r="M191" s="20"/>
      <c r="N191" s="22">
        <v>0</v>
      </c>
      <c r="O191" s="22">
        <v>0</v>
      </c>
      <c r="P191" s="32">
        <v>2</v>
      </c>
      <c r="Q191" s="22">
        <f t="shared" si="57"/>
        <v>-2</v>
      </c>
      <c r="R191" s="20">
        <v>1</v>
      </c>
      <c r="S191" s="22"/>
      <c r="T191" s="22">
        <f t="shared" si="58"/>
        <v>1</v>
      </c>
      <c r="U191" s="22">
        <f t="shared" si="51"/>
        <v>-2</v>
      </c>
      <c r="V191" s="20"/>
      <c r="X191" s="5"/>
      <c r="Y191" s="5"/>
      <c r="Z191" s="5"/>
      <c r="AA191" s="41"/>
      <c r="AB191" s="38"/>
      <c r="AC191" s="7"/>
    </row>
    <row r="192" s="1" customFormat="1" spans="1:29">
      <c r="A192" s="20">
        <v>181</v>
      </c>
      <c r="B192" s="27" t="s">
        <v>219</v>
      </c>
      <c r="C192" s="22">
        <v>0</v>
      </c>
      <c r="D192" s="22">
        <v>0</v>
      </c>
      <c r="E192" s="22">
        <v>0</v>
      </c>
      <c r="F192" s="22">
        <v>0</v>
      </c>
      <c r="G192" s="22">
        <v>600</v>
      </c>
      <c r="H192" s="22">
        <f t="shared" si="54"/>
        <v>0</v>
      </c>
      <c r="I192" s="22">
        <f t="shared" si="55"/>
        <v>0</v>
      </c>
      <c r="J192" s="22">
        <f t="shared" si="56"/>
        <v>720</v>
      </c>
      <c r="K192" s="29"/>
      <c r="L192" s="20"/>
      <c r="M192" s="20">
        <v>1</v>
      </c>
      <c r="N192" s="22">
        <v>0</v>
      </c>
      <c r="O192" s="22">
        <v>0</v>
      </c>
      <c r="P192" s="44">
        <v>59</v>
      </c>
      <c r="Q192" s="22">
        <f t="shared" si="57"/>
        <v>-59</v>
      </c>
      <c r="R192" s="20">
        <v>44</v>
      </c>
      <c r="S192" s="22"/>
      <c r="T192" s="22">
        <f t="shared" si="58"/>
        <v>44</v>
      </c>
      <c r="U192" s="22">
        <f t="shared" si="51"/>
        <v>-59</v>
      </c>
      <c r="V192" s="20"/>
      <c r="X192" s="5"/>
      <c r="Y192" s="5"/>
      <c r="Z192" s="5"/>
      <c r="AA192" s="41"/>
      <c r="AB192" s="38"/>
      <c r="AC192" s="7"/>
    </row>
    <row r="193" s="1" customFormat="1" spans="1:29">
      <c r="A193" s="20">
        <v>182</v>
      </c>
      <c r="B193" s="27" t="s">
        <v>220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f t="shared" si="54"/>
        <v>0</v>
      </c>
      <c r="I193" s="22">
        <f t="shared" si="55"/>
        <v>0</v>
      </c>
      <c r="J193" s="22">
        <f t="shared" si="56"/>
        <v>0</v>
      </c>
      <c r="K193" s="29"/>
      <c r="L193" s="20"/>
      <c r="M193" s="20">
        <v>1</v>
      </c>
      <c r="N193" s="22">
        <v>0</v>
      </c>
      <c r="O193" s="22">
        <v>0</v>
      </c>
      <c r="P193" s="32">
        <v>2</v>
      </c>
      <c r="Q193" s="22">
        <f t="shared" si="57"/>
        <v>-2</v>
      </c>
      <c r="R193" s="22">
        <v>0</v>
      </c>
      <c r="S193" s="22"/>
      <c r="T193" s="22">
        <f t="shared" si="58"/>
        <v>0</v>
      </c>
      <c r="U193" s="22">
        <f t="shared" si="51"/>
        <v>-2</v>
      </c>
      <c r="V193" s="20"/>
      <c r="X193" s="5"/>
      <c r="Y193" s="5"/>
      <c r="Z193" s="5"/>
      <c r="AA193" s="41"/>
      <c r="AB193" s="38"/>
      <c r="AC193" s="7"/>
    </row>
    <row r="194" s="2" customFormat="1" spans="1:29">
      <c r="A194" s="17"/>
      <c r="B194" s="46" t="s">
        <v>221</v>
      </c>
      <c r="C194" s="18">
        <f>SUM(C195:C200)</f>
        <v>559.44</v>
      </c>
      <c r="D194" s="18">
        <f t="shared" ref="D194:U194" si="59">SUM(D195:D200)</f>
        <v>231.85</v>
      </c>
      <c r="E194" s="18">
        <f t="shared" si="59"/>
        <v>1245.57</v>
      </c>
      <c r="F194" s="18">
        <f t="shared" si="59"/>
        <v>376.97</v>
      </c>
      <c r="G194" s="18">
        <f t="shared" si="59"/>
        <v>1520</v>
      </c>
      <c r="H194" s="18">
        <f t="shared" si="59"/>
        <v>671.328</v>
      </c>
      <c r="I194" s="18">
        <f t="shared" si="59"/>
        <v>1494.684</v>
      </c>
      <c r="J194" s="18">
        <f t="shared" si="59"/>
        <v>1824</v>
      </c>
      <c r="K194" s="18"/>
      <c r="L194" s="18"/>
      <c r="M194" s="18"/>
      <c r="N194" s="18">
        <v>2536</v>
      </c>
      <c r="O194" s="18">
        <f t="shared" si="59"/>
        <v>324</v>
      </c>
      <c r="P194" s="18">
        <f t="shared" si="59"/>
        <v>201</v>
      </c>
      <c r="Q194" s="18">
        <f t="shared" si="59"/>
        <v>123</v>
      </c>
      <c r="R194" s="18">
        <f t="shared" si="59"/>
        <v>192</v>
      </c>
      <c r="S194" s="18">
        <f t="shared" si="59"/>
        <v>0</v>
      </c>
      <c r="T194" s="18">
        <f t="shared" si="59"/>
        <v>192</v>
      </c>
      <c r="U194" s="18">
        <f t="shared" si="59"/>
        <v>123</v>
      </c>
      <c r="V194" s="18"/>
      <c r="W194" s="37"/>
      <c r="X194" s="36"/>
      <c r="Y194" s="36"/>
      <c r="Z194" s="36"/>
      <c r="AA194" s="36"/>
      <c r="AB194" s="39"/>
      <c r="AC194" s="40"/>
    </row>
    <row r="195" s="1" customFormat="1" spans="1:29">
      <c r="A195" s="20">
        <v>183</v>
      </c>
      <c r="B195" s="24" t="s">
        <v>222</v>
      </c>
      <c r="C195" s="22">
        <v>559.44</v>
      </c>
      <c r="D195" s="22">
        <v>231.85</v>
      </c>
      <c r="E195" s="22">
        <v>1245.57</v>
      </c>
      <c r="F195" s="22">
        <v>376.97</v>
      </c>
      <c r="G195" s="22">
        <v>1520</v>
      </c>
      <c r="H195" s="22">
        <f t="shared" ref="H195:H200" si="60">C195*1.2</f>
        <v>671.328</v>
      </c>
      <c r="I195" s="22">
        <f t="shared" ref="I195:I200" si="61">E195*1.2</f>
        <v>1494.684</v>
      </c>
      <c r="J195" s="22">
        <f t="shared" ref="J195:J200" si="62">G195*1.2</f>
        <v>1824</v>
      </c>
      <c r="K195" s="29">
        <f>(I195-H195)/H195</f>
        <v>1.2264586014586</v>
      </c>
      <c r="L195" s="20">
        <v>2</v>
      </c>
      <c r="M195" s="20">
        <v>1</v>
      </c>
      <c r="N195" s="22">
        <v>2536</v>
      </c>
      <c r="O195" s="22">
        <v>324</v>
      </c>
      <c r="P195" s="31">
        <v>110</v>
      </c>
      <c r="Q195" s="22">
        <f t="shared" ref="Q195:Q200" si="63">O195-P195</f>
        <v>214</v>
      </c>
      <c r="R195" s="20">
        <v>132</v>
      </c>
      <c r="S195" s="22"/>
      <c r="T195" s="22">
        <f t="shared" ref="T195:T200" si="64">R195+S195</f>
        <v>132</v>
      </c>
      <c r="U195" s="22">
        <f t="shared" ref="U195:U200" si="65">Q195+S195</f>
        <v>214</v>
      </c>
      <c r="V195" s="20"/>
      <c r="X195" s="5"/>
      <c r="Y195" s="5"/>
      <c r="Z195" s="5"/>
      <c r="AA195" s="41"/>
      <c r="AB195" s="38"/>
      <c r="AC195" s="7"/>
    </row>
    <row r="196" s="1" customFormat="1" spans="1:29">
      <c r="A196" s="20">
        <v>184</v>
      </c>
      <c r="B196" s="24" t="s">
        <v>223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f t="shared" si="60"/>
        <v>0</v>
      </c>
      <c r="I196" s="22">
        <f t="shared" si="61"/>
        <v>0</v>
      </c>
      <c r="J196" s="22">
        <f t="shared" si="62"/>
        <v>0</v>
      </c>
      <c r="K196" s="29"/>
      <c r="L196" s="20"/>
      <c r="M196" s="20"/>
      <c r="N196" s="22">
        <v>0</v>
      </c>
      <c r="O196" s="22">
        <v>0</v>
      </c>
      <c r="P196" s="32">
        <v>14</v>
      </c>
      <c r="Q196" s="22">
        <f t="shared" si="63"/>
        <v>-14</v>
      </c>
      <c r="R196" s="20">
        <v>11</v>
      </c>
      <c r="S196" s="22"/>
      <c r="T196" s="22">
        <f t="shared" si="64"/>
        <v>11</v>
      </c>
      <c r="U196" s="22">
        <f t="shared" si="65"/>
        <v>-14</v>
      </c>
      <c r="V196" s="20"/>
      <c r="X196" s="5"/>
      <c r="Y196" s="5"/>
      <c r="Z196" s="5"/>
      <c r="AA196" s="41"/>
      <c r="AB196" s="38"/>
      <c r="AC196" s="7"/>
    </row>
    <row r="197" s="1" customFormat="1" spans="1:29">
      <c r="A197" s="20">
        <v>185</v>
      </c>
      <c r="B197" s="24" t="s">
        <v>224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f t="shared" si="60"/>
        <v>0</v>
      </c>
      <c r="I197" s="22">
        <f t="shared" si="61"/>
        <v>0</v>
      </c>
      <c r="J197" s="22">
        <f t="shared" si="62"/>
        <v>0</v>
      </c>
      <c r="K197" s="29"/>
      <c r="L197" s="20"/>
      <c r="M197" s="20"/>
      <c r="N197" s="22">
        <v>0</v>
      </c>
      <c r="O197" s="22">
        <v>0</v>
      </c>
      <c r="P197" s="32">
        <v>14</v>
      </c>
      <c r="Q197" s="22">
        <f t="shared" si="63"/>
        <v>-14</v>
      </c>
      <c r="R197" s="20">
        <v>29</v>
      </c>
      <c r="S197" s="22"/>
      <c r="T197" s="22">
        <f t="shared" si="64"/>
        <v>29</v>
      </c>
      <c r="U197" s="22">
        <f t="shared" si="65"/>
        <v>-14</v>
      </c>
      <c r="V197" s="20"/>
      <c r="X197" s="5"/>
      <c r="Y197" s="5"/>
      <c r="Z197" s="5"/>
      <c r="AA197" s="41"/>
      <c r="AB197" s="38"/>
      <c r="AC197" s="7"/>
    </row>
    <row r="198" s="1" customFormat="1" spans="1:29">
      <c r="A198" s="20">
        <v>186</v>
      </c>
      <c r="B198" s="24" t="s">
        <v>225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f t="shared" si="60"/>
        <v>0</v>
      </c>
      <c r="I198" s="22">
        <f t="shared" si="61"/>
        <v>0</v>
      </c>
      <c r="J198" s="22">
        <f t="shared" si="62"/>
        <v>0</v>
      </c>
      <c r="K198" s="29"/>
      <c r="L198" s="20"/>
      <c r="M198" s="20"/>
      <c r="N198" s="22">
        <v>0</v>
      </c>
      <c r="O198" s="22">
        <v>0</v>
      </c>
      <c r="P198" s="32">
        <v>10</v>
      </c>
      <c r="Q198" s="22">
        <f t="shared" si="63"/>
        <v>-10</v>
      </c>
      <c r="R198" s="20">
        <v>1</v>
      </c>
      <c r="S198" s="22"/>
      <c r="T198" s="22">
        <f t="shared" si="64"/>
        <v>1</v>
      </c>
      <c r="U198" s="22">
        <f t="shared" si="65"/>
        <v>-10</v>
      </c>
      <c r="V198" s="20"/>
      <c r="X198" s="5"/>
      <c r="Y198" s="5"/>
      <c r="Z198" s="5"/>
      <c r="AA198" s="41"/>
      <c r="AB198" s="38"/>
      <c r="AC198" s="7"/>
    </row>
    <row r="199" s="1" customFormat="1" spans="1:29">
      <c r="A199" s="20">
        <v>187</v>
      </c>
      <c r="B199" s="27" t="s">
        <v>226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f t="shared" si="60"/>
        <v>0</v>
      </c>
      <c r="I199" s="22">
        <f t="shared" si="61"/>
        <v>0</v>
      </c>
      <c r="J199" s="22">
        <f t="shared" si="62"/>
        <v>0</v>
      </c>
      <c r="K199" s="29"/>
      <c r="L199" s="20"/>
      <c r="M199" s="20"/>
      <c r="N199" s="22">
        <v>0</v>
      </c>
      <c r="O199" s="22">
        <v>0</v>
      </c>
      <c r="P199" s="32">
        <v>29</v>
      </c>
      <c r="Q199" s="22">
        <f t="shared" si="63"/>
        <v>-29</v>
      </c>
      <c r="R199" s="20"/>
      <c r="S199" s="22"/>
      <c r="T199" s="22">
        <f t="shared" si="64"/>
        <v>0</v>
      </c>
      <c r="U199" s="22">
        <f t="shared" si="65"/>
        <v>-29</v>
      </c>
      <c r="V199" s="20"/>
      <c r="X199" s="5"/>
      <c r="Y199" s="5"/>
      <c r="Z199" s="5"/>
      <c r="AA199" s="41"/>
      <c r="AB199" s="38"/>
      <c r="AC199" s="7"/>
    </row>
    <row r="200" s="1" customFormat="1" ht="24" spans="1:29">
      <c r="A200" s="20">
        <v>188</v>
      </c>
      <c r="B200" s="27" t="s">
        <v>227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f t="shared" si="60"/>
        <v>0</v>
      </c>
      <c r="I200" s="22">
        <f t="shared" si="61"/>
        <v>0</v>
      </c>
      <c r="J200" s="22">
        <f t="shared" si="62"/>
        <v>0</v>
      </c>
      <c r="K200" s="29"/>
      <c r="L200" s="20"/>
      <c r="M200" s="20"/>
      <c r="N200" s="22">
        <v>0</v>
      </c>
      <c r="O200" s="22">
        <v>0</v>
      </c>
      <c r="P200" s="32">
        <v>24</v>
      </c>
      <c r="Q200" s="22">
        <f t="shared" si="63"/>
        <v>-24</v>
      </c>
      <c r="R200" s="20">
        <v>19</v>
      </c>
      <c r="S200" s="22"/>
      <c r="T200" s="22">
        <f t="shared" si="64"/>
        <v>19</v>
      </c>
      <c r="U200" s="22">
        <f t="shared" si="65"/>
        <v>-24</v>
      </c>
      <c r="V200" s="20"/>
      <c r="X200" s="5"/>
      <c r="Y200" s="5"/>
      <c r="Z200" s="5"/>
      <c r="AA200" s="41"/>
      <c r="AB200" s="38"/>
      <c r="AC200" s="7"/>
    </row>
    <row r="201" s="2" customFormat="1" spans="1:29">
      <c r="A201" s="17"/>
      <c r="B201" s="46" t="s">
        <v>228</v>
      </c>
      <c r="C201" s="18">
        <f>SUM(C202:C204)</f>
        <v>3110.27</v>
      </c>
      <c r="D201" s="18">
        <f t="shared" ref="D201:U201" si="66">SUM(D202:D204)</f>
        <v>1109.6</v>
      </c>
      <c r="E201" s="18">
        <f t="shared" si="66"/>
        <v>3725.3</v>
      </c>
      <c r="F201" s="18">
        <f t="shared" si="66"/>
        <v>1555.57275061636</v>
      </c>
      <c r="G201" s="18">
        <f t="shared" si="66"/>
        <v>4200</v>
      </c>
      <c r="H201" s="18">
        <f t="shared" si="66"/>
        <v>3732.324</v>
      </c>
      <c r="I201" s="18">
        <f t="shared" si="66"/>
        <v>4470.36</v>
      </c>
      <c r="J201" s="18">
        <f t="shared" si="66"/>
        <v>5040</v>
      </c>
      <c r="K201" s="18"/>
      <c r="L201" s="18"/>
      <c r="M201" s="18"/>
      <c r="N201" s="18">
        <v>5890</v>
      </c>
      <c r="O201" s="18">
        <f t="shared" si="66"/>
        <v>752</v>
      </c>
      <c r="P201" s="18">
        <f t="shared" si="66"/>
        <v>638</v>
      </c>
      <c r="Q201" s="18">
        <f t="shared" si="66"/>
        <v>114</v>
      </c>
      <c r="R201" s="18">
        <f t="shared" si="66"/>
        <v>296</v>
      </c>
      <c r="S201" s="18">
        <f t="shared" si="66"/>
        <v>0</v>
      </c>
      <c r="T201" s="18">
        <f t="shared" si="66"/>
        <v>296</v>
      </c>
      <c r="U201" s="18">
        <f t="shared" si="66"/>
        <v>114</v>
      </c>
      <c r="V201" s="18"/>
      <c r="W201" s="37"/>
      <c r="X201" s="36"/>
      <c r="Y201" s="36"/>
      <c r="Z201" s="36"/>
      <c r="AA201" s="36"/>
      <c r="AB201" s="39"/>
      <c r="AC201" s="40"/>
    </row>
    <row r="202" s="1" customFormat="1" ht="36" spans="1:29">
      <c r="A202" s="20">
        <v>189</v>
      </c>
      <c r="B202" s="23" t="s">
        <v>229</v>
      </c>
      <c r="C202" s="22">
        <v>1494</v>
      </c>
      <c r="D202" s="22">
        <v>495</v>
      </c>
      <c r="E202" s="22">
        <v>1429.46</v>
      </c>
      <c r="F202" s="22">
        <v>523.68</v>
      </c>
      <c r="G202" s="22">
        <v>800</v>
      </c>
      <c r="H202" s="22">
        <f>C202*1.2</f>
        <v>1792.8</v>
      </c>
      <c r="I202" s="22">
        <f>E202*1.2</f>
        <v>1715.352</v>
      </c>
      <c r="J202" s="22">
        <f>G202*1.2</f>
        <v>960</v>
      </c>
      <c r="K202" s="29">
        <f t="shared" ref="K202:K204" si="67">(I202-H202)/H202</f>
        <v>-0.0431994645247657</v>
      </c>
      <c r="L202" s="20">
        <v>1.25</v>
      </c>
      <c r="M202" s="20">
        <v>1</v>
      </c>
      <c r="N202" s="22">
        <v>1739</v>
      </c>
      <c r="O202" s="22">
        <v>222</v>
      </c>
      <c r="P202" s="30">
        <v>210</v>
      </c>
      <c r="Q202" s="22">
        <f>O202-P202</f>
        <v>12</v>
      </c>
      <c r="R202" s="20">
        <v>43</v>
      </c>
      <c r="S202" s="22"/>
      <c r="T202" s="22">
        <f>R202+S202</f>
        <v>43</v>
      </c>
      <c r="U202" s="22">
        <f>Q202+S202</f>
        <v>12</v>
      </c>
      <c r="V202" s="20"/>
      <c r="X202" s="5"/>
      <c r="Y202" s="5"/>
      <c r="Z202" s="5"/>
      <c r="AA202" s="41"/>
      <c r="AB202" s="38"/>
      <c r="AC202" s="7"/>
    </row>
    <row r="203" s="1" customFormat="1" ht="24" spans="1:29">
      <c r="A203" s="20">
        <v>190</v>
      </c>
      <c r="B203" s="23" t="s">
        <v>230</v>
      </c>
      <c r="C203" s="22">
        <v>1454</v>
      </c>
      <c r="D203" s="22">
        <v>483.31</v>
      </c>
      <c r="E203" s="22">
        <v>1606.26</v>
      </c>
      <c r="F203" s="22">
        <v>766.800833759203</v>
      </c>
      <c r="G203" s="22">
        <v>1800</v>
      </c>
      <c r="H203" s="22">
        <f>C203*1.2</f>
        <v>1744.8</v>
      </c>
      <c r="I203" s="22">
        <f>E203*1.2</f>
        <v>1927.512</v>
      </c>
      <c r="J203" s="22">
        <f>G203*1.2</f>
        <v>2160</v>
      </c>
      <c r="K203" s="29">
        <f t="shared" si="67"/>
        <v>0.104718019257221</v>
      </c>
      <c r="L203" s="20">
        <v>1.75</v>
      </c>
      <c r="M203" s="20">
        <v>1</v>
      </c>
      <c r="N203" s="22">
        <v>2490</v>
      </c>
      <c r="O203" s="22">
        <v>318</v>
      </c>
      <c r="P203" s="30">
        <v>224</v>
      </c>
      <c r="Q203" s="22">
        <f>O203-P203</f>
        <v>94</v>
      </c>
      <c r="R203" s="20">
        <v>132</v>
      </c>
      <c r="S203" s="22"/>
      <c r="T203" s="22">
        <f>R203+S203</f>
        <v>132</v>
      </c>
      <c r="U203" s="22">
        <f>Q203+S203</f>
        <v>94</v>
      </c>
      <c r="V203" s="20"/>
      <c r="X203" s="5"/>
      <c r="Y203" s="5"/>
      <c r="Z203" s="5"/>
      <c r="AA203" s="41"/>
      <c r="AB203" s="38"/>
      <c r="AC203" s="7"/>
    </row>
    <row r="204" s="1" customFormat="1" spans="1:29">
      <c r="A204" s="20">
        <v>191</v>
      </c>
      <c r="B204" s="23" t="s">
        <v>231</v>
      </c>
      <c r="C204" s="22">
        <v>162.27</v>
      </c>
      <c r="D204" s="22">
        <v>131.29</v>
      </c>
      <c r="E204" s="22">
        <v>689.58</v>
      </c>
      <c r="F204" s="22">
        <v>265.091916857154</v>
      </c>
      <c r="G204" s="22">
        <v>1600</v>
      </c>
      <c r="H204" s="22">
        <f>C204*1.2</f>
        <v>194.724</v>
      </c>
      <c r="I204" s="22">
        <f>E204*1.2</f>
        <v>827.496</v>
      </c>
      <c r="J204" s="22">
        <f>G204*1.2</f>
        <v>1920</v>
      </c>
      <c r="K204" s="29">
        <f t="shared" si="67"/>
        <v>3.2495840266223</v>
      </c>
      <c r="L204" s="20">
        <v>2</v>
      </c>
      <c r="M204" s="20">
        <v>1</v>
      </c>
      <c r="N204" s="22">
        <v>1661</v>
      </c>
      <c r="O204" s="22">
        <v>212</v>
      </c>
      <c r="P204" s="30">
        <v>204</v>
      </c>
      <c r="Q204" s="22">
        <f>O204-P204</f>
        <v>8</v>
      </c>
      <c r="R204" s="20">
        <v>121</v>
      </c>
      <c r="S204" s="22"/>
      <c r="T204" s="22">
        <f>R204+S204</f>
        <v>121</v>
      </c>
      <c r="U204" s="22">
        <f>Q204+S204</f>
        <v>8</v>
      </c>
      <c r="V204" s="20"/>
      <c r="X204" s="5"/>
      <c r="Y204" s="5"/>
      <c r="Z204" s="5"/>
      <c r="AA204" s="41"/>
      <c r="AB204" s="38"/>
      <c r="AC204" s="7"/>
    </row>
  </sheetData>
  <autoFilter ref="A7:AC204">
    <extLst/>
  </autoFilter>
  <mergeCells count="29">
    <mergeCell ref="A1:B1"/>
    <mergeCell ref="A3:V3"/>
    <mergeCell ref="A4:D4"/>
    <mergeCell ref="S4:V4"/>
    <mergeCell ref="C5:G5"/>
    <mergeCell ref="H5:K5"/>
    <mergeCell ref="L5:M5"/>
    <mergeCell ref="C6:D6"/>
    <mergeCell ref="E6:F6"/>
    <mergeCell ref="A5:A7"/>
    <mergeCell ref="B5:B7"/>
    <mergeCell ref="G6:G7"/>
    <mergeCell ref="H6:H7"/>
    <mergeCell ref="I6:I7"/>
    <mergeCell ref="J6:J7"/>
    <mergeCell ref="K6:K7"/>
    <mergeCell ref="L6:L7"/>
    <mergeCell ref="M6:M7"/>
    <mergeCell ref="N5:N7"/>
    <mergeCell ref="O5:O7"/>
    <mergeCell ref="P5:P7"/>
    <mergeCell ref="Q5:Q7"/>
    <mergeCell ref="U5:U7"/>
    <mergeCell ref="V5:V7"/>
    <mergeCell ref="X5:X7"/>
    <mergeCell ref="Y5:Y7"/>
    <mergeCell ref="Z5:Z7"/>
    <mergeCell ref="AA5:AA7"/>
    <mergeCell ref="R5:T6"/>
  </mergeCells>
  <printOptions horizontalCentered="1"/>
  <pageMargins left="0.66875" right="0.66875" top="0.786805555555556" bottom="0.786805555555556" header="0.5" footer="0.5"/>
  <pageSetup paperSize="9" scale="66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报省财政厅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王烨</cp:lastModifiedBy>
  <dcterms:created xsi:type="dcterms:W3CDTF">2020-05-28T09:55:00Z</dcterms:created>
  <dcterms:modified xsi:type="dcterms:W3CDTF">2021-09-28T08:23:51Z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36E7E91C61834CBCBA659C2722AB025A</vt:lpwstr>
  </property>
  <property fmtid="{D5CDD505-2E9C-101B-9397-08002B2CF9AE}" pid="4" name="KSOReadingLayout">
    <vt:bool>true</vt:bool>
  </property>
</Properties>
</file>